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\\k-nad02.komu.local\共有_校務系\共有_北条\40事務課\★工事・大規模修繕・備品購入関係(Ⅲ)\◆◆◆R8　LED\入札公告（北条清新高校）\"/>
    </mc:Choice>
  </mc:AlternateContent>
  <xr:revisionPtr revIDLastSave="0" documentId="13_ncr:1_{2AB0C2AA-ED2B-4C42-B770-DA1DCBF4B81D}" xr6:coauthVersionLast="47" xr6:coauthVersionMax="47" xr10:uidLastSave="{00000000-0000-0000-0000-000000000000}"/>
  <bookViews>
    <workbookView xWindow="-108" yWindow="-108" windowWidth="23256" windowHeight="12576" tabRatio="623" xr2:uid="{00000000-000D-0000-FFFF-FFFF00000000}"/>
  </bookViews>
  <sheets>
    <sheet name="表紙" sheetId="33" r:id="rId1"/>
    <sheet name="表紙_変更用" sheetId="16" state="hidden" r:id="rId2"/>
    <sheet name="総括表" sheetId="15" r:id="rId3"/>
    <sheet name="内訳書" sheetId="12" state="hidden" r:id="rId4"/>
    <sheet name="B-1" sheetId="19" r:id="rId5"/>
    <sheet name="B-3" sheetId="24" state="hidden" r:id="rId6"/>
    <sheet name="B-4" sheetId="25" state="hidden" r:id="rId7"/>
    <sheet name="B-5" sheetId="26" state="hidden" r:id="rId8"/>
    <sheet name="B-6" sheetId="27" state="hidden" r:id="rId9"/>
    <sheet name="B-7" sheetId="28" state="hidden" r:id="rId10"/>
    <sheet name="B-8" sheetId="29" state="hidden" r:id="rId11"/>
    <sheet name="B-9" sheetId="30" state="hidden" r:id="rId12"/>
    <sheet name="B-10" sheetId="31" state="hidden" r:id="rId13"/>
    <sheet name="B-11" sheetId="32" state="hidden" r:id="rId14"/>
  </sheets>
  <externalReferences>
    <externalReference r:id="rId15"/>
  </externalReferences>
  <definedNames>
    <definedName name="_xlnm.Print_Area" localSheetId="4">'B-1'!$B$1:$I$57</definedName>
    <definedName name="_xlnm.Print_Area" localSheetId="12">'B-10'!$B$1:$I$31</definedName>
    <definedName name="_xlnm.Print_Area" localSheetId="13">'B-11'!$B$1:$I$31</definedName>
    <definedName name="_xlnm.Print_Area" localSheetId="5">'B-3'!$B$1:$I$31</definedName>
    <definedName name="_xlnm.Print_Area" localSheetId="6">'B-4'!$B$1:$I$61</definedName>
    <definedName name="_xlnm.Print_Area" localSheetId="7">'B-5'!$B$1:$I$31</definedName>
    <definedName name="_xlnm.Print_Area" localSheetId="8">'B-6'!$B$1:$I$31</definedName>
    <definedName name="_xlnm.Print_Area" localSheetId="9">'B-7'!$B$1:$I$31</definedName>
    <definedName name="_xlnm.Print_Area" localSheetId="10">'B-8'!$B$1:$I$61</definedName>
    <definedName name="_xlnm.Print_Area" localSheetId="11">'B-9'!$B$1:$I$31</definedName>
    <definedName name="_xlnm.Print_Area" localSheetId="2">総括表!$B$2:$H$23</definedName>
    <definedName name="_xlnm.Print_Area" localSheetId="3">内訳書!$B$1:$I$77</definedName>
    <definedName name="_xlnm.Print_Titles" localSheetId="4">'B-1'!$1:$1</definedName>
    <definedName name="_xlnm.Print_Titles" localSheetId="12">'B-10'!$1:$1</definedName>
    <definedName name="_xlnm.Print_Titles" localSheetId="13">'B-11'!$1:$1</definedName>
    <definedName name="_xlnm.Print_Titles" localSheetId="5">'B-3'!$1:$1</definedName>
    <definedName name="_xlnm.Print_Titles" localSheetId="6">'B-4'!$1:$1</definedName>
    <definedName name="_xlnm.Print_Titles" localSheetId="7">'B-5'!$1:$1</definedName>
    <definedName name="_xlnm.Print_Titles" localSheetId="8">'B-6'!$1:$1</definedName>
    <definedName name="_xlnm.Print_Titles" localSheetId="9">'B-7'!$1:$1</definedName>
    <definedName name="_xlnm.Print_Titles" localSheetId="10">'B-8'!$1:$1</definedName>
    <definedName name="_xlnm.Print_Titles" localSheetId="11">'B-9'!$1:$1</definedName>
    <definedName name="_xlnm.Print_Titles" localSheetId="3">内訳書!$1:$1</definedName>
    <definedName name="あ" localSheetId="5">#REF!</definedName>
    <definedName name="あ" localSheetId="6">#REF!</definedName>
    <definedName name="あ" localSheetId="10">#REF!</definedName>
    <definedName name="あ" localSheetId="0">#REF!</definedName>
    <definedName name="あ">#REF!</definedName>
    <definedName name="い" localSheetId="5">#REF!</definedName>
    <definedName name="い" localSheetId="6">#REF!</definedName>
    <definedName name="い" localSheetId="10">#REF!</definedName>
    <definedName name="い" localSheetId="0">#REF!</definedName>
    <definedName name="い">#REF!</definedName>
    <definedName name="ｶﾞﾗｽ工事" localSheetId="4">'B-1'!#REF!</definedName>
    <definedName name="ｶﾞﾗｽ工事" localSheetId="12">'B-10'!#REF!</definedName>
    <definedName name="ｶﾞﾗｽ工事" localSheetId="13">'B-11'!#REF!</definedName>
    <definedName name="ｶﾞﾗｽ工事" localSheetId="5">'B-3'!#REF!</definedName>
    <definedName name="ｶﾞﾗｽ工事" localSheetId="6">'B-4'!#REF!</definedName>
    <definedName name="ｶﾞﾗｽ工事" localSheetId="7">'B-5'!#REF!</definedName>
    <definedName name="ｶﾞﾗｽ工事" localSheetId="8">'B-6'!#REF!</definedName>
    <definedName name="ｶﾞﾗｽ工事" localSheetId="9">'B-7'!#REF!</definedName>
    <definedName name="ｶﾞﾗｽ工事" localSheetId="10">'B-8'!#REF!</definedName>
    <definedName name="ｶﾞﾗｽ工事" localSheetId="11">'B-9'!#REF!</definedName>
    <definedName name="ｶﾞﾗｽ工事" localSheetId="3">内訳書!#REF!</definedName>
    <definedName name="ｶﾞﾗｽ工事" localSheetId="0">#REF!</definedName>
    <definedName name="ｶﾞﾗｽ工事">#REF!</definedName>
    <definedName name="ｺﾝｸﾘｰﾄ工事" localSheetId="4">'B-1'!#REF!</definedName>
    <definedName name="ｺﾝｸﾘｰﾄ工事" localSheetId="12">'B-10'!#REF!</definedName>
    <definedName name="ｺﾝｸﾘｰﾄ工事" localSheetId="13">'B-11'!#REF!</definedName>
    <definedName name="ｺﾝｸﾘｰﾄ工事" localSheetId="5">'B-3'!#REF!</definedName>
    <definedName name="ｺﾝｸﾘｰﾄ工事" localSheetId="6">'B-4'!#REF!</definedName>
    <definedName name="ｺﾝｸﾘｰﾄ工事" localSheetId="7">'B-5'!#REF!</definedName>
    <definedName name="ｺﾝｸﾘｰﾄ工事" localSheetId="8">'B-6'!#REF!</definedName>
    <definedName name="ｺﾝｸﾘｰﾄ工事" localSheetId="9">'B-7'!#REF!</definedName>
    <definedName name="ｺﾝｸﾘｰﾄ工事" localSheetId="10">'B-8'!#REF!</definedName>
    <definedName name="ｺﾝｸﾘｰﾄ工事" localSheetId="11">'B-9'!#REF!</definedName>
    <definedName name="ｺﾝｸﾘｰﾄ工事" localSheetId="3">内訳書!#REF!</definedName>
    <definedName name="ｺﾝｸﾘｰﾄ工事" localSheetId="0">#REF!</definedName>
    <definedName name="ｺﾝｸﾘｰﾄ工事">#REF!</definedName>
    <definedName name="ﾀｲﾙ工事" localSheetId="4">'B-1'!#REF!</definedName>
    <definedName name="ﾀｲﾙ工事" localSheetId="12">'B-10'!#REF!</definedName>
    <definedName name="ﾀｲﾙ工事" localSheetId="13">'B-11'!#REF!</definedName>
    <definedName name="ﾀｲﾙ工事" localSheetId="5">'B-3'!#REF!</definedName>
    <definedName name="ﾀｲﾙ工事" localSheetId="6">'B-4'!#REF!</definedName>
    <definedName name="ﾀｲﾙ工事" localSheetId="7">'B-5'!#REF!</definedName>
    <definedName name="ﾀｲﾙ工事" localSheetId="8">'B-6'!#REF!</definedName>
    <definedName name="ﾀｲﾙ工事" localSheetId="9">'B-7'!#REF!</definedName>
    <definedName name="ﾀｲﾙ工事" localSheetId="10">'B-8'!#REF!</definedName>
    <definedName name="ﾀｲﾙ工事" localSheetId="11">'B-9'!#REF!</definedName>
    <definedName name="ﾀｲﾙ工事" localSheetId="3">内訳書!#REF!</definedName>
    <definedName name="ﾀｲﾙ工事" localSheetId="0">#REF!</definedName>
    <definedName name="ﾀｲﾙ工事">#REF!</definedName>
    <definedName name="や工事" localSheetId="12">'[1]内訳書（Ａ共通）'!#REF!</definedName>
    <definedName name="や工事" localSheetId="13">'[1]内訳書（Ａ共通）'!#REF!</definedName>
    <definedName name="や工事" localSheetId="5">'[1]内訳書（Ａ共通）'!#REF!</definedName>
    <definedName name="や工事" localSheetId="6">'[1]内訳書（Ａ共通）'!#REF!</definedName>
    <definedName name="や工事" localSheetId="7">'[1]内訳書（Ａ共通）'!#REF!</definedName>
    <definedName name="や工事" localSheetId="8">'[1]内訳書（Ａ共通）'!#REF!</definedName>
    <definedName name="や工事" localSheetId="9">'[1]内訳書（Ａ共通）'!#REF!</definedName>
    <definedName name="や工事" localSheetId="10">'[1]内訳書（Ａ共通）'!#REF!</definedName>
    <definedName name="や工事" localSheetId="11">'[1]内訳書（Ａ共通）'!#REF!</definedName>
    <definedName name="や工事">'[1]内訳書（Ａ共通）'!#REF!</definedName>
    <definedName name="屋根工事" localSheetId="4">'B-1'!#REF!</definedName>
    <definedName name="屋根工事" localSheetId="12">'B-10'!#REF!</definedName>
    <definedName name="屋根工事" localSheetId="13">'B-11'!#REF!</definedName>
    <definedName name="屋根工事" localSheetId="5">'B-3'!#REF!</definedName>
    <definedName name="屋根工事" localSheetId="6">'B-4'!#REF!</definedName>
    <definedName name="屋根工事" localSheetId="7">'B-5'!#REF!</definedName>
    <definedName name="屋根工事" localSheetId="8">'B-6'!#REF!</definedName>
    <definedName name="屋根工事" localSheetId="9">'B-7'!#REF!</definedName>
    <definedName name="屋根工事" localSheetId="10">'B-8'!#REF!</definedName>
    <definedName name="屋根工事" localSheetId="11">'B-9'!#REF!</definedName>
    <definedName name="屋根工事" localSheetId="3">内訳書!#REF!</definedName>
    <definedName name="屋根工事" localSheetId="0">#REF!</definedName>
    <definedName name="屋根工事">#REF!</definedName>
    <definedName name="仮設工事" localSheetId="4">'B-1'!#REF!</definedName>
    <definedName name="仮設工事" localSheetId="12">'B-10'!#REF!</definedName>
    <definedName name="仮設工事" localSheetId="13">'B-11'!#REF!</definedName>
    <definedName name="仮設工事" localSheetId="5">'B-3'!#REF!</definedName>
    <definedName name="仮設工事" localSheetId="6">'B-4'!#REF!</definedName>
    <definedName name="仮設工事" localSheetId="7">'B-5'!#REF!</definedName>
    <definedName name="仮設工事" localSheetId="8">'B-6'!#REF!</definedName>
    <definedName name="仮設工事" localSheetId="9">'B-7'!#REF!</definedName>
    <definedName name="仮設工事" localSheetId="10">'B-8'!#REF!</definedName>
    <definedName name="仮設工事" localSheetId="11">'B-9'!#REF!</definedName>
    <definedName name="仮設工事" localSheetId="3">内訳書!#REF!</definedName>
    <definedName name="仮設工事" localSheetId="0">#REF!</definedName>
    <definedName name="仮設工事">#REF!</definedName>
    <definedName name="花工事" localSheetId="12">'[1]内訳書（Ａ共通）'!#REF!</definedName>
    <definedName name="花工事" localSheetId="13">'[1]内訳書（Ａ共通）'!#REF!</definedName>
    <definedName name="花工事" localSheetId="5">'[1]内訳書（Ａ共通）'!#REF!</definedName>
    <definedName name="花工事" localSheetId="6">'[1]内訳書（Ａ共通）'!#REF!</definedName>
    <definedName name="花工事" localSheetId="7">'[1]内訳書（Ａ共通）'!#REF!</definedName>
    <definedName name="花工事" localSheetId="8">'[1]内訳書（Ａ共通）'!#REF!</definedName>
    <definedName name="花工事" localSheetId="9">'[1]内訳書（Ａ共通）'!#REF!</definedName>
    <definedName name="花工事" localSheetId="10">'[1]内訳書（Ａ共通）'!#REF!</definedName>
    <definedName name="花工事" localSheetId="11">'[1]内訳書（Ａ共通）'!#REF!</definedName>
    <definedName name="花工事">'[1]内訳書（Ａ共通）'!#REF!</definedName>
    <definedName name="海工事" localSheetId="12">'[1]内訳書（Ａ共通）'!#REF!</definedName>
    <definedName name="海工事" localSheetId="13">'[1]内訳書（Ａ共通）'!#REF!</definedName>
    <definedName name="海工事" localSheetId="5">'[1]内訳書（Ａ共通）'!#REF!</definedName>
    <definedName name="海工事" localSheetId="6">'[1]内訳書（Ａ共通）'!#REF!</definedName>
    <definedName name="海工事" localSheetId="7">'[1]内訳書（Ａ共通）'!#REF!</definedName>
    <definedName name="海工事" localSheetId="8">'[1]内訳書（Ａ共通）'!#REF!</definedName>
    <definedName name="海工事" localSheetId="9">'[1]内訳書（Ａ共通）'!#REF!</definedName>
    <definedName name="海工事" localSheetId="10">'[1]内訳書（Ａ共通）'!#REF!</definedName>
    <definedName name="海工事" localSheetId="11">'[1]内訳書（Ａ共通）'!#REF!</definedName>
    <definedName name="海工事">'[1]内訳書（Ａ共通）'!#REF!</definedName>
    <definedName name="外構工事" localSheetId="4">'B-1'!#REF!</definedName>
    <definedName name="外構工事" localSheetId="12">'B-10'!#REF!</definedName>
    <definedName name="外構工事" localSheetId="13">'B-11'!#REF!</definedName>
    <definedName name="外構工事" localSheetId="5">'B-3'!#REF!</definedName>
    <definedName name="外構工事" localSheetId="6">'B-4'!#REF!</definedName>
    <definedName name="外構工事" localSheetId="7">'B-5'!#REF!</definedName>
    <definedName name="外構工事" localSheetId="8">'B-6'!#REF!</definedName>
    <definedName name="外構工事" localSheetId="9">'B-7'!#REF!</definedName>
    <definedName name="外構工事" localSheetId="10">'B-8'!#REF!</definedName>
    <definedName name="外構工事" localSheetId="11">'B-9'!#REF!</definedName>
    <definedName name="外構工事" localSheetId="3">内訳書!#REF!</definedName>
    <definedName name="外構工事" localSheetId="0">#REF!</definedName>
    <definedName name="外構工事">#REF!</definedName>
    <definedName name="教工事" localSheetId="12">'[1]内訳書（Ａ共通）'!#REF!</definedName>
    <definedName name="教工事" localSheetId="13">'[1]内訳書（Ａ共通）'!#REF!</definedName>
    <definedName name="教工事" localSheetId="5">'[1]内訳書（Ａ共通）'!#REF!</definedName>
    <definedName name="教工事" localSheetId="6">'[1]内訳書（Ａ共通）'!#REF!</definedName>
    <definedName name="教工事" localSheetId="7">'[1]内訳書（Ａ共通）'!#REF!</definedName>
    <definedName name="教工事" localSheetId="8">'[1]内訳書（Ａ共通）'!#REF!</definedName>
    <definedName name="教工事" localSheetId="9">'[1]内訳書（Ａ共通）'!#REF!</definedName>
    <definedName name="教工事" localSheetId="10">'[1]内訳書（Ａ共通）'!#REF!</definedName>
    <definedName name="教工事" localSheetId="11">'[1]内訳書（Ａ共通）'!#REF!</definedName>
    <definedName name="教工事">'[1]内訳書（Ａ共通）'!#REF!</definedName>
    <definedName name="金属工事" localSheetId="4">'B-1'!#REF!</definedName>
    <definedName name="金属工事" localSheetId="12">'B-10'!#REF!</definedName>
    <definedName name="金属工事" localSheetId="13">'B-11'!#REF!</definedName>
    <definedName name="金属工事" localSheetId="5">'B-3'!#REF!</definedName>
    <definedName name="金属工事" localSheetId="6">'B-4'!#REF!</definedName>
    <definedName name="金属工事" localSheetId="7">'B-5'!#REF!</definedName>
    <definedName name="金属工事" localSheetId="8">'B-6'!#REF!</definedName>
    <definedName name="金属工事" localSheetId="9">'B-7'!#REF!</definedName>
    <definedName name="金属工事" localSheetId="10">'B-8'!#REF!</definedName>
    <definedName name="金属工事" localSheetId="11">'B-9'!#REF!</definedName>
    <definedName name="金属工事" localSheetId="3">内訳書!#REF!</definedName>
    <definedName name="金属工事" localSheetId="0">#REF!</definedName>
    <definedName name="金属工事">#REF!</definedName>
    <definedName name="経費率" localSheetId="0">#REF!</definedName>
    <definedName name="経費率">#REF!</definedName>
    <definedName name="工事" localSheetId="12">'[1]内訳書（Ａ共通）'!#REF!</definedName>
    <definedName name="工事" localSheetId="13">'[1]内訳書（Ａ共通）'!#REF!</definedName>
    <definedName name="工事" localSheetId="5">'[1]内訳書（Ａ共通）'!#REF!</definedName>
    <definedName name="工事" localSheetId="6">'[1]内訳書（Ａ共通）'!#REF!</definedName>
    <definedName name="工事" localSheetId="7">'[1]内訳書（Ａ共通）'!#REF!</definedName>
    <definedName name="工事" localSheetId="8">'[1]内訳書（Ａ共通）'!#REF!</definedName>
    <definedName name="工事" localSheetId="9">'[1]内訳書（Ａ共通）'!#REF!</definedName>
    <definedName name="工事" localSheetId="10">'[1]内訳書（Ａ共通）'!#REF!</definedName>
    <definedName name="工事" localSheetId="11">'[1]内訳書（Ａ共通）'!#REF!</definedName>
    <definedName name="工事">'[1]内訳書（Ａ共通）'!#REF!</definedName>
    <definedName name="鋼製工事" localSheetId="4">'B-1'!#REF!</definedName>
    <definedName name="鋼製工事" localSheetId="12">'B-10'!#REF!</definedName>
    <definedName name="鋼製工事" localSheetId="13">'B-11'!#REF!</definedName>
    <definedName name="鋼製工事" localSheetId="5">'B-3'!#REF!</definedName>
    <definedName name="鋼製工事" localSheetId="6">'B-4'!#REF!</definedName>
    <definedName name="鋼製工事" localSheetId="7">'B-5'!#REF!</definedName>
    <definedName name="鋼製工事" localSheetId="8">'B-6'!#REF!</definedName>
    <definedName name="鋼製工事" localSheetId="9">'B-7'!#REF!</definedName>
    <definedName name="鋼製工事" localSheetId="10">'B-8'!#REF!</definedName>
    <definedName name="鋼製工事" localSheetId="11">'B-9'!#REF!</definedName>
    <definedName name="鋼製工事" localSheetId="3">内訳書!#REF!</definedName>
    <definedName name="鋼製工事" localSheetId="0">#REF!</definedName>
    <definedName name="鋼製工事">#REF!</definedName>
    <definedName name="左官工事" localSheetId="4">'B-1'!#REF!</definedName>
    <definedName name="左官工事" localSheetId="12">'B-10'!#REF!</definedName>
    <definedName name="左官工事" localSheetId="13">'B-11'!#REF!</definedName>
    <definedName name="左官工事" localSheetId="5">'B-3'!#REF!</definedName>
    <definedName name="左官工事" localSheetId="6">'B-4'!#REF!</definedName>
    <definedName name="左官工事" localSheetId="7">'B-5'!#REF!</definedName>
    <definedName name="左官工事" localSheetId="8">'B-6'!#REF!</definedName>
    <definedName name="左官工事" localSheetId="9">'B-7'!#REF!</definedName>
    <definedName name="左官工事" localSheetId="10">'B-8'!#REF!</definedName>
    <definedName name="左官工事" localSheetId="11">'B-9'!#REF!</definedName>
    <definedName name="左官工事" localSheetId="3">内訳書!#REF!</definedName>
    <definedName name="左官工事" localSheetId="0">#REF!</definedName>
    <definedName name="左官工事">#REF!</definedName>
    <definedName name="雑工事" localSheetId="4">'B-1'!#REF!</definedName>
    <definedName name="雑工事" localSheetId="12">'B-10'!#REF!</definedName>
    <definedName name="雑工事" localSheetId="13">'B-11'!#REF!</definedName>
    <definedName name="雑工事" localSheetId="5">'B-3'!#REF!</definedName>
    <definedName name="雑工事" localSheetId="6">'B-4'!#REF!</definedName>
    <definedName name="雑工事" localSheetId="7">'B-5'!#REF!</definedName>
    <definedName name="雑工事" localSheetId="8">'B-6'!#REF!</definedName>
    <definedName name="雑工事" localSheetId="9">'B-7'!#REF!</definedName>
    <definedName name="雑工事" localSheetId="10">'B-8'!#REF!</definedName>
    <definedName name="雑工事" localSheetId="11">'B-9'!#REF!</definedName>
    <definedName name="雑工事" localSheetId="3">内訳書!#REF!</definedName>
    <definedName name="雑工事" localSheetId="0">#REF!</definedName>
    <definedName name="雑工事">#REF!</definedName>
    <definedName name="山工事" localSheetId="12">'[1]内訳書（Ａ共通）'!#REF!</definedName>
    <definedName name="山工事" localSheetId="13">'[1]内訳書（Ａ共通）'!#REF!</definedName>
    <definedName name="山工事" localSheetId="5">'[1]内訳書（Ａ共通）'!#REF!</definedName>
    <definedName name="山工事" localSheetId="6">'[1]内訳書（Ａ共通）'!#REF!</definedName>
    <definedName name="山工事" localSheetId="7">'[1]内訳書（Ａ共通）'!#REF!</definedName>
    <definedName name="山工事" localSheetId="8">'[1]内訳書（Ａ共通）'!#REF!</definedName>
    <definedName name="山工事" localSheetId="9">'[1]内訳書（Ａ共通）'!#REF!</definedName>
    <definedName name="山工事" localSheetId="10">'[1]内訳書（Ａ共通）'!#REF!</definedName>
    <definedName name="山工事" localSheetId="11">'[1]内訳書（Ａ共通）'!#REF!</definedName>
    <definedName name="山工事">'[1]内訳書（Ａ共通）'!#REF!</definedName>
    <definedName name="市の工事" localSheetId="12">'[1]内訳書（Ａ共通）'!#REF!</definedName>
    <definedName name="市の工事" localSheetId="13">'[1]内訳書（Ａ共通）'!#REF!</definedName>
    <definedName name="市の工事" localSheetId="5">'[1]内訳書（Ａ共通）'!#REF!</definedName>
    <definedName name="市の工事" localSheetId="6">'[1]内訳書（Ａ共通）'!#REF!</definedName>
    <definedName name="市の工事" localSheetId="7">'[1]内訳書（Ａ共通）'!#REF!</definedName>
    <definedName name="市の工事" localSheetId="8">'[1]内訳書（Ａ共通）'!#REF!</definedName>
    <definedName name="市の工事" localSheetId="9">'[1]内訳書（Ａ共通）'!#REF!</definedName>
    <definedName name="市の工事" localSheetId="10">'[1]内訳書（Ａ共通）'!#REF!</definedName>
    <definedName name="市の工事" localSheetId="11">'[1]内訳書（Ａ共通）'!#REF!</definedName>
    <definedName name="市の工事">'[1]内訳書（Ａ共通）'!#REF!</definedName>
    <definedName name="篠原工事" localSheetId="12">'[1]内訳書（Ａ共通）'!#REF!</definedName>
    <definedName name="篠原工事" localSheetId="13">'[1]内訳書（Ａ共通）'!#REF!</definedName>
    <definedName name="篠原工事" localSheetId="5">'[1]内訳書（Ａ共通）'!#REF!</definedName>
    <definedName name="篠原工事" localSheetId="6">'[1]内訳書（Ａ共通）'!#REF!</definedName>
    <definedName name="篠原工事" localSheetId="7">'[1]内訳書（Ａ共通）'!#REF!</definedName>
    <definedName name="篠原工事" localSheetId="8">'[1]内訳書（Ａ共通）'!#REF!</definedName>
    <definedName name="篠原工事" localSheetId="9">'[1]内訳書（Ａ共通）'!#REF!</definedName>
    <definedName name="篠原工事" localSheetId="10">'[1]内訳書（Ａ共通）'!#REF!</definedName>
    <definedName name="篠原工事" localSheetId="11">'[1]内訳書（Ａ共通）'!#REF!</definedName>
    <definedName name="篠原工事">'[1]内訳書（Ａ共通）'!#REF!</definedName>
    <definedName name="設計書" localSheetId="0">#REF!</definedName>
    <definedName name="設計書">#REF!</definedName>
    <definedName name="設計書内訳" localSheetId="0">#REF!</definedName>
    <definedName name="設計書内訳">#REF!</definedName>
    <definedName name="草工事" localSheetId="12">'[1]内訳書（Ａ共通）'!#REF!</definedName>
    <definedName name="草工事" localSheetId="13">'[1]内訳書（Ａ共通）'!#REF!</definedName>
    <definedName name="草工事" localSheetId="5">'[1]内訳書（Ａ共通）'!#REF!</definedName>
    <definedName name="草工事" localSheetId="6">'[1]内訳書（Ａ共通）'!#REF!</definedName>
    <definedName name="草工事" localSheetId="7">'[1]内訳書（Ａ共通）'!#REF!</definedName>
    <definedName name="草工事" localSheetId="8">'[1]内訳書（Ａ共通）'!#REF!</definedName>
    <definedName name="草工事" localSheetId="9">'[1]内訳書（Ａ共通）'!#REF!</definedName>
    <definedName name="草工事" localSheetId="10">'[1]内訳書（Ａ共通）'!#REF!</definedName>
    <definedName name="草工事" localSheetId="11">'[1]内訳書（Ａ共通）'!#REF!</definedName>
    <definedName name="草工事">'[1]内訳書（Ａ共通）'!#REF!</definedName>
    <definedName name="単位" localSheetId="0">#REF!</definedName>
    <definedName name="単位">#REF!</definedName>
    <definedName name="摘要" localSheetId="0">#REF!</definedName>
    <definedName name="摘要">#REF!</definedName>
    <definedName name="鉄筋工事" localSheetId="4">'B-1'!#REF!</definedName>
    <definedName name="鉄筋工事" localSheetId="12">'B-10'!#REF!</definedName>
    <definedName name="鉄筋工事" localSheetId="13">'B-11'!#REF!</definedName>
    <definedName name="鉄筋工事" localSheetId="5">'B-3'!#REF!</definedName>
    <definedName name="鉄筋工事" localSheetId="6">'B-4'!#REF!</definedName>
    <definedName name="鉄筋工事" localSheetId="7">'B-5'!#REF!</definedName>
    <definedName name="鉄筋工事" localSheetId="8">'B-6'!#REF!</definedName>
    <definedName name="鉄筋工事" localSheetId="9">'B-7'!#REF!</definedName>
    <definedName name="鉄筋工事" localSheetId="10">'B-8'!#REF!</definedName>
    <definedName name="鉄筋工事" localSheetId="11">'B-9'!#REF!</definedName>
    <definedName name="鉄筋工事" localSheetId="3">内訳書!#REF!</definedName>
    <definedName name="鉄筋工事" localSheetId="0">#REF!</definedName>
    <definedName name="鉄筋工事">#REF!</definedName>
    <definedName name="鉄工事" localSheetId="12">'[1]内訳書（Ａ共通）'!#REF!</definedName>
    <definedName name="鉄工事" localSheetId="13">'[1]内訳書（Ａ共通）'!#REF!</definedName>
    <definedName name="鉄工事" localSheetId="5">'[1]内訳書（Ａ共通）'!#REF!</definedName>
    <definedName name="鉄工事" localSheetId="6">'[1]内訳書（Ａ共通）'!#REF!</definedName>
    <definedName name="鉄工事" localSheetId="7">'[1]内訳書（Ａ共通）'!#REF!</definedName>
    <definedName name="鉄工事" localSheetId="8">'[1]内訳書（Ａ共通）'!#REF!</definedName>
    <definedName name="鉄工事" localSheetId="9">'[1]内訳書（Ａ共通）'!#REF!</definedName>
    <definedName name="鉄工事" localSheetId="10">'[1]内訳書（Ａ共通）'!#REF!</definedName>
    <definedName name="鉄工事" localSheetId="11">'[1]内訳書（Ａ共通）'!#REF!</definedName>
    <definedName name="鉄工事">'[1]内訳書（Ａ共通）'!#REF!</definedName>
    <definedName name="塗装工事" localSheetId="4">'B-1'!#REF!</definedName>
    <definedName name="塗装工事" localSheetId="12">'B-10'!#REF!</definedName>
    <definedName name="塗装工事" localSheetId="13">'B-11'!#REF!</definedName>
    <definedName name="塗装工事" localSheetId="5">'B-3'!#REF!</definedName>
    <definedName name="塗装工事" localSheetId="6">'B-4'!#REF!</definedName>
    <definedName name="塗装工事" localSheetId="7">'B-5'!#REF!</definedName>
    <definedName name="塗装工事" localSheetId="8">'B-6'!#REF!</definedName>
    <definedName name="塗装工事" localSheetId="9">'B-7'!#REF!</definedName>
    <definedName name="塗装工事" localSheetId="10">'B-8'!#REF!</definedName>
    <definedName name="塗装工事" localSheetId="11">'B-9'!#REF!</definedName>
    <definedName name="塗装工事" localSheetId="3">内訳書!#REF!</definedName>
    <definedName name="塗装工事" localSheetId="0">#REF!</definedName>
    <definedName name="塗装工事">#REF!</definedName>
    <definedName name="土工事" localSheetId="4">'B-1'!#REF!</definedName>
    <definedName name="土工事" localSheetId="12">'B-10'!#REF!</definedName>
    <definedName name="土工事" localSheetId="13">'B-11'!#REF!</definedName>
    <definedName name="土工事" localSheetId="5">'B-3'!#REF!</definedName>
    <definedName name="土工事" localSheetId="6">'B-4'!#REF!</definedName>
    <definedName name="土工事" localSheetId="7">'B-5'!#REF!</definedName>
    <definedName name="土工事" localSheetId="8">'B-6'!#REF!</definedName>
    <definedName name="土工事" localSheetId="9">'B-7'!#REF!</definedName>
    <definedName name="土工事" localSheetId="10">'B-8'!#REF!</definedName>
    <definedName name="土工事" localSheetId="11">'B-9'!#REF!</definedName>
    <definedName name="土工事" localSheetId="3">内訳書!#REF!</definedName>
    <definedName name="土工事" localSheetId="0">#REF!</definedName>
    <definedName name="土工事">#REF!</definedName>
    <definedName name="内外装工事" localSheetId="4">'B-1'!#REF!</definedName>
    <definedName name="内外装工事" localSheetId="12">'B-10'!#REF!</definedName>
    <definedName name="内外装工事" localSheetId="13">'B-11'!#REF!</definedName>
    <definedName name="内外装工事" localSheetId="5">'B-3'!#REF!</definedName>
    <definedName name="内外装工事" localSheetId="6">'B-4'!#REF!</definedName>
    <definedName name="内外装工事" localSheetId="7">'B-5'!#REF!</definedName>
    <definedName name="内外装工事" localSheetId="8">'B-6'!#REF!</definedName>
    <definedName name="内外装工事" localSheetId="9">'B-7'!#REF!</definedName>
    <definedName name="内外装工事" localSheetId="10">'B-8'!#REF!</definedName>
    <definedName name="内外装工事" localSheetId="11">'B-9'!#REF!</definedName>
    <definedName name="内外装工事" localSheetId="3">内訳書!#REF!</definedName>
    <definedName name="内外装工事" localSheetId="0">#REF!</definedName>
    <definedName name="内外装工事">#REF!</definedName>
    <definedName name="浜工事" localSheetId="12">'[1]内訳書（Ａ共通）'!#REF!</definedName>
    <definedName name="浜工事" localSheetId="13">'[1]内訳書（Ａ共通）'!#REF!</definedName>
    <definedName name="浜工事" localSheetId="5">'[1]内訳書（Ａ共通）'!#REF!</definedName>
    <definedName name="浜工事" localSheetId="6">'[1]内訳書（Ａ共通）'!#REF!</definedName>
    <definedName name="浜工事" localSheetId="7">'[1]内訳書（Ａ共通）'!#REF!</definedName>
    <definedName name="浜工事" localSheetId="8">'[1]内訳書（Ａ共通）'!#REF!</definedName>
    <definedName name="浜工事" localSheetId="9">'[1]内訳書（Ａ共通）'!#REF!</definedName>
    <definedName name="浜工事" localSheetId="10">'[1]内訳書（Ａ共通）'!#REF!</definedName>
    <definedName name="浜工事" localSheetId="11">'[1]内訳書（Ａ共通）'!#REF!</definedName>
    <definedName name="浜工事">'[1]内訳書（Ａ共通）'!#REF!</definedName>
    <definedName name="防水工事" localSheetId="4">'B-1'!#REF!</definedName>
    <definedName name="防水工事" localSheetId="12">'B-10'!#REF!</definedName>
    <definedName name="防水工事" localSheetId="13">'B-11'!#REF!</definedName>
    <definedName name="防水工事" localSheetId="5">'B-3'!#REF!</definedName>
    <definedName name="防水工事" localSheetId="6">'B-4'!#REF!</definedName>
    <definedName name="防水工事" localSheetId="7">'B-5'!#REF!</definedName>
    <definedName name="防水工事" localSheetId="8">'B-6'!#REF!</definedName>
    <definedName name="防水工事" localSheetId="9">'B-7'!#REF!</definedName>
    <definedName name="防水工事" localSheetId="10">'B-8'!#REF!</definedName>
    <definedName name="防水工事" localSheetId="11">'B-9'!#REF!</definedName>
    <definedName name="防水工事" localSheetId="3">内訳書!#REF!</definedName>
    <definedName name="防水工事" localSheetId="0">#REF!</definedName>
    <definedName name="防水工事">#REF!</definedName>
    <definedName name="木工事" localSheetId="4">'B-1'!#REF!</definedName>
    <definedName name="木工事" localSheetId="12">'B-10'!#REF!</definedName>
    <definedName name="木工事" localSheetId="13">'B-11'!#REF!</definedName>
    <definedName name="木工事" localSheetId="5">'B-3'!#REF!</definedName>
    <definedName name="木工事" localSheetId="6">'B-4'!#REF!</definedName>
    <definedName name="木工事" localSheetId="7">'B-5'!#REF!</definedName>
    <definedName name="木工事" localSheetId="8">'B-6'!#REF!</definedName>
    <definedName name="木工事" localSheetId="9">'B-7'!#REF!</definedName>
    <definedName name="木工事" localSheetId="10">'B-8'!#REF!</definedName>
    <definedName name="木工事" localSheetId="11">'B-9'!#REF!</definedName>
    <definedName name="木工事" localSheetId="3">内訳書!#REF!</definedName>
    <definedName name="木工事" localSheetId="0">#REF!</definedName>
    <definedName name="木工事">#REF!</definedName>
    <definedName name="木製工事" localSheetId="4">'B-1'!#REF!</definedName>
    <definedName name="木製工事" localSheetId="12">'B-10'!#REF!</definedName>
    <definedName name="木製工事" localSheetId="13">'B-11'!#REF!</definedName>
    <definedName name="木製工事" localSheetId="5">'B-3'!#REF!</definedName>
    <definedName name="木製工事" localSheetId="6">'B-4'!#REF!</definedName>
    <definedName name="木製工事" localSheetId="7">'B-5'!#REF!</definedName>
    <definedName name="木製工事" localSheetId="8">'B-6'!#REF!</definedName>
    <definedName name="木製工事" localSheetId="9">'B-7'!#REF!</definedName>
    <definedName name="木製工事" localSheetId="10">'B-8'!#REF!</definedName>
    <definedName name="木製工事" localSheetId="11">'B-9'!#REF!</definedName>
    <definedName name="木製工事" localSheetId="3">内訳書!#REF!</definedName>
    <definedName name="木製工事" localSheetId="0">#REF!</definedName>
    <definedName name="木製工事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9" l="1"/>
  <c r="E27" i="19"/>
  <c r="E25" i="19"/>
  <c r="E19" i="19"/>
  <c r="E17" i="19"/>
  <c r="E15" i="19"/>
  <c r="E7" i="19"/>
  <c r="D3" i="15" l="1"/>
  <c r="E6" i="16" l="1"/>
  <c r="E5" i="16"/>
  <c r="K13" i="16"/>
  <c r="H2" i="28" l="1"/>
  <c r="H2" i="25"/>
  <c r="H2" i="32" l="1"/>
  <c r="H2" i="30"/>
  <c r="H2" i="29"/>
  <c r="H2" i="31" l="1"/>
  <c r="G40" i="12" l="1"/>
  <c r="H40" i="12" s="1"/>
  <c r="G38" i="12"/>
  <c r="H38" i="12" s="1"/>
  <c r="G36" i="12"/>
  <c r="H36" i="12" s="1"/>
  <c r="G34" i="12"/>
  <c r="H34" i="12" s="1"/>
  <c r="G32" i="12"/>
  <c r="H32" i="12" s="1"/>
  <c r="H2" i="27"/>
  <c r="G30" i="12" s="1"/>
  <c r="H30" i="12" s="1"/>
  <c r="H2" i="26"/>
  <c r="G28" i="12" s="1"/>
  <c r="H28" i="12" s="1"/>
  <c r="H2" i="24"/>
  <c r="G24" i="12" s="1"/>
  <c r="H24" i="12" s="1"/>
  <c r="G20" i="12"/>
  <c r="H20" i="12" s="1"/>
  <c r="C41" i="12"/>
  <c r="C39" i="12"/>
  <c r="C37" i="12"/>
  <c r="C35" i="12"/>
  <c r="C33" i="12"/>
  <c r="G26" i="12"/>
  <c r="H26" i="12" s="1"/>
  <c r="C31" i="12"/>
  <c r="C29" i="12"/>
  <c r="C27" i="12"/>
  <c r="C25" i="12"/>
  <c r="L9" i="16"/>
  <c r="J30" i="12" l="1"/>
  <c r="H3" i="32"/>
  <c r="G41" i="12" s="1"/>
  <c r="H41" i="12" s="1"/>
  <c r="J40" i="12" s="1"/>
  <c r="H3" i="31"/>
  <c r="G39" i="12" s="1"/>
  <c r="H39" i="12" s="1"/>
  <c r="J38" i="12" s="1"/>
  <c r="H3" i="30"/>
  <c r="G37" i="12" s="1"/>
  <c r="H37" i="12" s="1"/>
  <c r="J36" i="12" s="1"/>
  <c r="H3" i="29"/>
  <c r="G35" i="12" s="1"/>
  <c r="H35" i="12" s="1"/>
  <c r="J34" i="12" s="1"/>
  <c r="H3" i="27"/>
  <c r="G31" i="12" s="1"/>
  <c r="H31" i="12" s="1"/>
  <c r="H3" i="26"/>
  <c r="G29" i="12" s="1"/>
  <c r="H29" i="12" s="1"/>
  <c r="J28" i="12" s="1"/>
  <c r="H3" i="25"/>
  <c r="G27" i="12" s="1"/>
  <c r="H27" i="12" s="1"/>
  <c r="J26" i="12" s="1"/>
  <c r="H3" i="24"/>
  <c r="G22" i="12" l="1"/>
  <c r="H22" i="12" l="1"/>
  <c r="C23" i="12"/>
  <c r="C21" i="12"/>
  <c r="H19" i="12" l="1"/>
  <c r="H14" i="12"/>
  <c r="H66" i="12"/>
  <c r="H68" i="12"/>
  <c r="H69" i="12"/>
  <c r="H70" i="12"/>
  <c r="H71" i="12"/>
  <c r="H73" i="12"/>
  <c r="H74" i="12"/>
  <c r="H61" i="12"/>
  <c r="H17" i="12"/>
  <c r="H18" i="12"/>
  <c r="G25" i="12" l="1"/>
  <c r="H25" i="12" s="1"/>
  <c r="J24" i="12" s="1"/>
  <c r="G21" i="12" l="1"/>
  <c r="H21" i="12" s="1"/>
  <c r="J20" i="12" s="1"/>
  <c r="G23" i="12"/>
  <c r="H23" i="12" s="1"/>
  <c r="J22" i="12" s="1"/>
  <c r="H3" i="28" l="1"/>
  <c r="G33" i="12" s="1"/>
  <c r="H33" i="12" s="1"/>
  <c r="H45" i="12" l="1"/>
  <c r="J32" i="12"/>
  <c r="J8" i="12" l="1"/>
  <c r="J9" i="12"/>
  <c r="H44" i="12"/>
  <c r="J5" i="12" l="1"/>
  <c r="H5" i="12" s="1"/>
  <c r="H16" i="12" s="1"/>
  <c r="J52" i="12" s="1"/>
  <c r="K8" i="12"/>
  <c r="J4" i="12" s="1"/>
  <c r="H4" i="12" s="1"/>
  <c r="H15" i="12" s="1"/>
  <c r="K52" i="12" s="1"/>
  <c r="K9" i="12"/>
  <c r="J53" i="12" l="1"/>
  <c r="J49" i="12" s="1"/>
  <c r="H49" i="12" s="1"/>
  <c r="H60" i="12" s="1"/>
  <c r="G5" i="15"/>
  <c r="K53" i="12"/>
  <c r="J48" i="12"/>
  <c r="H48" i="12" s="1"/>
  <c r="H59" i="12" s="1"/>
  <c r="K68" i="12" s="1"/>
  <c r="J68" i="12" l="1"/>
  <c r="J65" i="12" s="1"/>
  <c r="H65" i="12" s="1"/>
  <c r="H76" i="12" s="1"/>
  <c r="J64" i="12"/>
  <c r="H64" i="12" s="1"/>
  <c r="H75" i="12" s="1"/>
  <c r="E7" i="16" l="1"/>
  <c r="L8" i="16"/>
  <c r="L7" i="16" l="1"/>
  <c r="E8" i="16"/>
  <c r="E10" i="16" s="1"/>
  <c r="L10" i="16" s="1"/>
  <c r="E11" i="16" l="1"/>
  <c r="L11" i="16" s="1"/>
</calcChain>
</file>

<file path=xl/sharedStrings.xml><?xml version="1.0" encoding="utf-8"?>
<sst xmlns="http://schemas.openxmlformats.org/spreadsheetml/2006/main" count="505" uniqueCount="206">
  <si>
    <t>直接工事費</t>
    <rPh sb="0" eb="2">
      <t>チョクセツ</t>
    </rPh>
    <rPh sb="2" eb="5">
      <t>コウジヒ</t>
    </rPh>
    <phoneticPr fontId="2"/>
  </si>
  <si>
    <t>設計金額</t>
    <rPh sb="0" eb="2">
      <t>セッケイ</t>
    </rPh>
    <rPh sb="2" eb="4">
      <t>キンガク</t>
    </rPh>
    <phoneticPr fontId="2"/>
  </si>
  <si>
    <t>区 分</t>
    <rPh sb="0" eb="3">
      <t>クブン</t>
    </rPh>
    <phoneticPr fontId="2"/>
  </si>
  <si>
    <t>名　　　　　　　　                    称</t>
    <rPh sb="0" eb="30">
      <t>メイショウ</t>
    </rPh>
    <phoneticPr fontId="2"/>
  </si>
  <si>
    <t>摘　　　要</t>
    <rPh sb="0" eb="5">
      <t>テキヨウ</t>
    </rPh>
    <phoneticPr fontId="2"/>
  </si>
  <si>
    <t>数　　量</t>
    <rPh sb="0" eb="4">
      <t>スウリョウ</t>
    </rPh>
    <phoneticPr fontId="2"/>
  </si>
  <si>
    <t>　金　　　額（円）　　　　</t>
    <rPh sb="1" eb="6">
      <t>キンガク</t>
    </rPh>
    <rPh sb="7" eb="8">
      <t>エン</t>
    </rPh>
    <phoneticPr fontId="2"/>
  </si>
  <si>
    <t>備       考</t>
    <rPh sb="0" eb="9">
      <t>ビコウ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</si>
  <si>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</si>
  <si>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一式</t>
    <rPh sb="0" eb="2">
      <t>イッシキ</t>
    </rPh>
    <phoneticPr fontId="2"/>
  </si>
  <si>
    <t>現場管理費</t>
    <rPh sb="0" eb="2">
      <t>ゲンバ</t>
    </rPh>
    <rPh sb="2" eb="5">
      <t>カンリヒ</t>
    </rPh>
    <phoneticPr fontId="2"/>
  </si>
  <si>
    <t>一般管理費</t>
    <rPh sb="0" eb="2">
      <t>イッパン</t>
    </rPh>
    <rPh sb="2" eb="5">
      <t>カンリヒ</t>
    </rPh>
    <phoneticPr fontId="2"/>
  </si>
  <si>
    <t>設計価格計</t>
    <rPh sb="0" eb="2">
      <t>セッケイ</t>
    </rPh>
    <rPh sb="2" eb="4">
      <t>カカク</t>
    </rPh>
    <rPh sb="4" eb="5">
      <t>ケイ</t>
    </rPh>
    <phoneticPr fontId="2"/>
  </si>
  <si>
    <t>区分</t>
    <rPh sb="0" eb="2">
      <t>クブン</t>
    </rPh>
    <phoneticPr fontId="2"/>
  </si>
  <si>
    <t>単位</t>
    <rPh sb="0" eb="2">
      <t>タンイ</t>
    </rPh>
    <phoneticPr fontId="2"/>
  </si>
  <si>
    <t xml:space="preserve"> 単価（円）</t>
    <rPh sb="1" eb="3">
      <t>タンカ</t>
    </rPh>
    <rPh sb="4" eb="5">
      <t>エン</t>
    </rPh>
    <phoneticPr fontId="2"/>
  </si>
  <si>
    <t>　金　額（円）　　　　</t>
    <rPh sb="1" eb="4">
      <t>キンガク</t>
    </rPh>
    <rPh sb="5" eb="6">
      <t>エン</t>
    </rPh>
    <phoneticPr fontId="2"/>
  </si>
  <si>
    <t>備　　　　　考</t>
    <rPh sb="0" eb="7">
      <t>ビコウ</t>
    </rPh>
    <phoneticPr fontId="2"/>
  </si>
  <si>
    <t>式</t>
    <rPh sb="0" eb="1">
      <t>シキ</t>
    </rPh>
    <phoneticPr fontId="2"/>
  </si>
  <si>
    <t xml:space="preserve"> 　　　合     計</t>
    <rPh sb="4" eb="5">
      <t>ゴウ</t>
    </rPh>
    <rPh sb="10" eb="11">
      <t>ケイ</t>
    </rPh>
    <phoneticPr fontId="2"/>
  </si>
  <si>
    <t>Ａ</t>
    <phoneticPr fontId="2"/>
  </si>
  <si>
    <t>摘　　　　　　要</t>
    <rPh sb="0" eb="8">
      <t>テキヨウ</t>
    </rPh>
    <phoneticPr fontId="2"/>
  </si>
  <si>
    <t>名　　　　称</t>
    <rPh sb="0" eb="6">
      <t>メイショウ</t>
    </rPh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</si>
  <si>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</si>
  <si>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</si>
  <si>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</si>
  <si>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</si>
  <si>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現場管理費</t>
    <rPh sb="0" eb="2">
      <t>ゲンバ</t>
    </rPh>
    <rPh sb="2" eb="4">
      <t>カンリ</t>
    </rPh>
    <rPh sb="4" eb="5">
      <t>ヒ</t>
    </rPh>
    <phoneticPr fontId="2"/>
  </si>
  <si>
    <t>Ｃ</t>
    <phoneticPr fontId="2"/>
  </si>
  <si>
    <t>Ｂ</t>
    <phoneticPr fontId="2"/>
  </si>
  <si>
    <t>Ｄ</t>
    <phoneticPr fontId="2"/>
  </si>
  <si>
    <t>一般管理費</t>
    <rPh sb="0" eb="2">
      <t>イッパン</t>
    </rPh>
    <rPh sb="2" eb="4">
      <t>カンリ</t>
    </rPh>
    <rPh sb="4" eb="5">
      <t>ヒ</t>
    </rPh>
    <phoneticPr fontId="2"/>
  </si>
  <si>
    <t>共通仮設費</t>
    <phoneticPr fontId="2"/>
  </si>
  <si>
    <t>（表　紙）</t>
    <rPh sb="1" eb="4">
      <t>ヒョウシ</t>
    </rPh>
    <phoneticPr fontId="2"/>
  </si>
  <si>
    <t>施工箇所</t>
    <rPh sb="0" eb="2">
      <t>セコウ</t>
    </rPh>
    <rPh sb="2" eb="4">
      <t>カショ</t>
    </rPh>
    <phoneticPr fontId="2"/>
  </si>
  <si>
    <t>（うち消費税及び地方消費税相当額</t>
    <rPh sb="3" eb="6">
      <t>ショウヒゼイ</t>
    </rPh>
    <rPh sb="6" eb="7">
      <t>オヨ</t>
    </rPh>
    <rPh sb="8" eb="10">
      <t>チホウ</t>
    </rPh>
    <rPh sb="10" eb="13">
      <t>ショウヒゼイ</t>
    </rPh>
    <rPh sb="13" eb="16">
      <t>ソウトウガク</t>
    </rPh>
    <phoneticPr fontId="2"/>
  </si>
  <si>
    <t>消費税及び地方消費税
相当額</t>
    <rPh sb="0" eb="3">
      <t>ショウヒゼイ</t>
    </rPh>
    <rPh sb="3" eb="4">
      <t>オヨ</t>
    </rPh>
    <rPh sb="5" eb="7">
      <t>チホウ</t>
    </rPh>
    <rPh sb="7" eb="10">
      <t>ショウヒゼイ</t>
    </rPh>
    <rPh sb="11" eb="14">
      <t>ソウトウガク</t>
    </rPh>
    <phoneticPr fontId="2"/>
  </si>
  <si>
    <t>摘　　要</t>
    <rPh sb="0" eb="1">
      <t>ツム</t>
    </rPh>
    <rPh sb="3" eb="4">
      <t>ヨウ</t>
    </rPh>
    <phoneticPr fontId="2"/>
  </si>
  <si>
    <t>数　量</t>
    <rPh sb="0" eb="1">
      <t>スウ</t>
    </rPh>
    <rPh sb="2" eb="3">
      <t>リョウ</t>
    </rPh>
    <phoneticPr fontId="2"/>
  </si>
  <si>
    <t>直接工事費×共通仮設費率(千円未満切捨て)</t>
    <rPh sb="6" eb="8">
      <t>キョウツウ</t>
    </rPh>
    <rPh sb="8" eb="10">
      <t>カセツ</t>
    </rPh>
    <rPh sb="10" eb="11">
      <t>ヒ</t>
    </rPh>
    <rPh sb="11" eb="12">
      <t>リツ</t>
    </rPh>
    <phoneticPr fontId="2"/>
  </si>
  <si>
    <t>純工事費×現場管理費率(千円未満切捨て)</t>
    <rPh sb="5" eb="7">
      <t>ゲンバ</t>
    </rPh>
    <rPh sb="7" eb="10">
      <t>カンリヒ</t>
    </rPh>
    <rPh sb="10" eb="11">
      <t>リツ</t>
    </rPh>
    <phoneticPr fontId="2"/>
  </si>
  <si>
    <t>工事原価×一般管理費率(千円未満切捨て)</t>
    <rPh sb="5" eb="7">
      <t>イッパン</t>
    </rPh>
    <rPh sb="7" eb="10">
      <t>カンリヒ</t>
    </rPh>
    <rPh sb="10" eb="11">
      <t>リツ</t>
    </rPh>
    <phoneticPr fontId="2"/>
  </si>
  <si>
    <t>（総括表）</t>
    <rPh sb="1" eb="3">
      <t>ソウカツ</t>
    </rPh>
    <rPh sb="3" eb="4">
      <t>ウチワケヒョウ</t>
    </rPh>
    <phoneticPr fontId="2"/>
  </si>
  <si>
    <t>月</t>
    <rPh sb="0" eb="1">
      <t>ツキ</t>
    </rPh>
    <phoneticPr fontId="2"/>
  </si>
  <si>
    <t>担当</t>
    <rPh sb="0" eb="2">
      <t>タントウ</t>
    </rPh>
    <phoneticPr fontId="2"/>
  </si>
  <si>
    <t>係員</t>
    <rPh sb="0" eb="2">
      <t>カカリイン</t>
    </rPh>
    <phoneticPr fontId="2"/>
  </si>
  <si>
    <t>業務名</t>
    <rPh sb="0" eb="3">
      <t>ギョウムメイ</t>
    </rPh>
    <phoneticPr fontId="2"/>
  </si>
  <si>
    <t>(千円未満切り捨て)</t>
    <rPh sb="1" eb="6">
      <t>センエンミマンキ</t>
    </rPh>
    <rPh sb="7" eb="8">
      <t>ス</t>
    </rPh>
    <phoneticPr fontId="2"/>
  </si>
  <si>
    <t>(千円未満切捨て)</t>
    <phoneticPr fontId="2"/>
  </si>
  <si>
    <t>B-1</t>
    <phoneticPr fontId="2"/>
  </si>
  <si>
    <t>B-2</t>
  </si>
  <si>
    <t>B-3</t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</si>
  <si>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</si>
  <si>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</si>
  <si>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</si>
  <si>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</si>
  <si>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</si>
  <si>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B-3</t>
    <phoneticPr fontId="2"/>
  </si>
  <si>
    <t>校長</t>
    <rPh sb="0" eb="2">
      <t>コウチョウ</t>
    </rPh>
    <phoneticPr fontId="2"/>
  </si>
  <si>
    <t>事務長</t>
    <rPh sb="0" eb="3">
      <t>ジムチョウ</t>
    </rPh>
    <phoneticPr fontId="2"/>
  </si>
  <si>
    <t>係長</t>
    <rPh sb="0" eb="2">
      <t>カカリチョウ</t>
    </rPh>
    <phoneticPr fontId="2"/>
  </si>
  <si>
    <t>業務名</t>
    <rPh sb="0" eb="2">
      <t>ギョウム</t>
    </rPh>
    <rPh sb="2" eb="3">
      <t>メイ</t>
    </rPh>
    <phoneticPr fontId="2"/>
  </si>
  <si>
    <t>標　準　業　務　内　訳　書</t>
    <rPh sb="0" eb="1">
      <t>シルベ</t>
    </rPh>
    <rPh sb="2" eb="3">
      <t>ジュン</t>
    </rPh>
    <rPh sb="4" eb="5">
      <t>ギョウ</t>
    </rPh>
    <rPh sb="6" eb="7">
      <t>ム</t>
    </rPh>
    <rPh sb="8" eb="9">
      <t>ナイ</t>
    </rPh>
    <rPh sb="10" eb="11">
      <t>ワケ</t>
    </rPh>
    <rPh sb="12" eb="13">
      <t>ショ</t>
    </rPh>
    <phoneticPr fontId="2"/>
  </si>
  <si>
    <t>標準業務期間</t>
    <rPh sb="0" eb="2">
      <t>ヒョウジュン</t>
    </rPh>
    <rPh sb="2" eb="4">
      <t>ギョウム</t>
    </rPh>
    <rPh sb="4" eb="6">
      <t>キカン</t>
    </rPh>
    <phoneticPr fontId="2"/>
  </si>
  <si>
    <t>f</t>
    <phoneticPr fontId="2"/>
  </si>
  <si>
    <t>g</t>
    <phoneticPr fontId="2"/>
  </si>
  <si>
    <t>h</t>
    <phoneticPr fontId="2"/>
  </si>
  <si>
    <t>i</t>
    <phoneticPr fontId="2"/>
  </si>
  <si>
    <t>j</t>
    <phoneticPr fontId="2"/>
  </si>
  <si>
    <t>k</t>
    <phoneticPr fontId="2"/>
  </si>
  <si>
    <t>l</t>
    <phoneticPr fontId="2"/>
  </si>
  <si>
    <t>元設計金額</t>
    <rPh sb="0" eb="1">
      <t>モト</t>
    </rPh>
    <rPh sb="1" eb="3">
      <t>セッケイ</t>
    </rPh>
    <rPh sb="3" eb="5">
      <t>キンガク</t>
    </rPh>
    <phoneticPr fontId="2"/>
  </si>
  <si>
    <t>変更設計金額</t>
    <rPh sb="0" eb="2">
      <t>ヘンコウ</t>
    </rPh>
    <rPh sb="2" eb="4">
      <t>セッケイ</t>
    </rPh>
    <rPh sb="4" eb="6">
      <t>キンガク</t>
    </rPh>
    <phoneticPr fontId="2"/>
  </si>
  <si>
    <t>元契約金額</t>
    <rPh sb="0" eb="1">
      <t>モト</t>
    </rPh>
    <rPh sb="1" eb="3">
      <t>ケイヤク</t>
    </rPh>
    <rPh sb="3" eb="5">
      <t>キンガク</t>
    </rPh>
    <phoneticPr fontId="2"/>
  </si>
  <si>
    <t>変更契約金額</t>
    <rPh sb="0" eb="4">
      <t>ヘンコウケイヤク</t>
    </rPh>
    <rPh sb="4" eb="6">
      <t>キンガク</t>
    </rPh>
    <phoneticPr fontId="2"/>
  </si>
  <si>
    <t>差引金額</t>
    <rPh sb="0" eb="1">
      <t>サ</t>
    </rPh>
    <rPh sb="1" eb="3">
      <t>ヒキガネ</t>
    </rPh>
    <rPh sb="3" eb="4">
      <t>ガク</t>
    </rPh>
    <phoneticPr fontId="2"/>
  </si>
  <si>
    <t>建設物価</t>
    <rPh sb="0" eb="4">
      <t>ケンセツブッカ</t>
    </rPh>
    <phoneticPr fontId="2"/>
  </si>
  <si>
    <t>新営単価</t>
    <rPh sb="0" eb="4">
      <t>シンエイタンカ</t>
    </rPh>
    <phoneticPr fontId="2"/>
  </si>
  <si>
    <t>積算</t>
    <rPh sb="0" eb="2">
      <t>セキサン</t>
    </rPh>
    <phoneticPr fontId="2"/>
  </si>
  <si>
    <t>外部</t>
    <rPh sb="0" eb="2">
      <t>ガイブ</t>
    </rPh>
    <phoneticPr fontId="2"/>
  </si>
  <si>
    <t>e</t>
  </si>
  <si>
    <t>e</t>
    <phoneticPr fontId="2"/>
  </si>
  <si>
    <t>f</t>
  </si>
  <si>
    <t>f</t>
    <phoneticPr fontId="2"/>
  </si>
  <si>
    <t>g</t>
  </si>
  <si>
    <t>g</t>
    <phoneticPr fontId="2"/>
  </si>
  <si>
    <t>h</t>
  </si>
  <si>
    <t>h</t>
    <phoneticPr fontId="2"/>
  </si>
  <si>
    <t>建設物価</t>
    <rPh sb="0" eb="2">
      <t>ケンセツ</t>
    </rPh>
    <rPh sb="2" eb="4">
      <t>ブッカ</t>
    </rPh>
    <phoneticPr fontId="2"/>
  </si>
  <si>
    <t>新営単価</t>
    <rPh sb="0" eb="1">
      <t>シン</t>
    </rPh>
    <rPh sb="1" eb="2">
      <t>エイ</t>
    </rPh>
    <rPh sb="2" eb="4">
      <t>タンカ</t>
    </rPh>
    <phoneticPr fontId="2"/>
  </si>
  <si>
    <t>i</t>
  </si>
  <si>
    <t>i</t>
    <phoneticPr fontId="2"/>
  </si>
  <si>
    <t>j</t>
  </si>
  <si>
    <t>k</t>
  </si>
  <si>
    <t>l</t>
  </si>
  <si>
    <t>m</t>
  </si>
  <si>
    <t>m</t>
    <phoneticPr fontId="2"/>
  </si>
  <si>
    <t>n</t>
  </si>
  <si>
    <t>n</t>
    <phoneticPr fontId="2"/>
  </si>
  <si>
    <t>o</t>
  </si>
  <si>
    <t>o</t>
    <phoneticPr fontId="2"/>
  </si>
  <si>
    <t>p</t>
  </si>
  <si>
    <t>p</t>
    <phoneticPr fontId="2"/>
  </si>
  <si>
    <t>q</t>
  </si>
  <si>
    <t>q</t>
    <phoneticPr fontId="2"/>
  </si>
  <si>
    <t>r</t>
  </si>
  <si>
    <t>r</t>
    <phoneticPr fontId="2"/>
  </si>
  <si>
    <t>s</t>
  </si>
  <si>
    <t>t</t>
  </si>
  <si>
    <t>u</t>
  </si>
  <si>
    <t>B-4</t>
    <phoneticPr fontId="2"/>
  </si>
  <si>
    <t>内装建材</t>
    <rPh sb="0" eb="4">
      <t>ナイソウケンザイ</t>
    </rPh>
    <phoneticPr fontId="2"/>
  </si>
  <si>
    <t>B-5</t>
    <phoneticPr fontId="2"/>
  </si>
  <si>
    <t>内装仕上げ・塗装</t>
    <rPh sb="0" eb="4">
      <t>ナイソウシア</t>
    </rPh>
    <rPh sb="6" eb="8">
      <t>トソウ</t>
    </rPh>
    <phoneticPr fontId="2"/>
  </si>
  <si>
    <t>ユニット・雑工事</t>
  </si>
  <si>
    <t>B-6</t>
    <phoneticPr fontId="2"/>
  </si>
  <si>
    <t>幹線・弱電設備</t>
    <rPh sb="0" eb="2">
      <t>カンセン</t>
    </rPh>
    <rPh sb="3" eb="7">
      <t>ジャクデンセツビ</t>
    </rPh>
    <phoneticPr fontId="2"/>
  </si>
  <si>
    <t>B-5</t>
    <phoneticPr fontId="2"/>
  </si>
  <si>
    <t>B-6</t>
    <phoneticPr fontId="2"/>
  </si>
  <si>
    <t>B-7</t>
    <phoneticPr fontId="2"/>
  </si>
  <si>
    <t>B-8</t>
    <phoneticPr fontId="2"/>
  </si>
  <si>
    <t>B-9</t>
    <phoneticPr fontId="2"/>
  </si>
  <si>
    <t>B-10</t>
  </si>
  <si>
    <t>B-10</t>
    <phoneticPr fontId="2"/>
  </si>
  <si>
    <t>B-11</t>
  </si>
  <si>
    <t>B-11</t>
    <phoneticPr fontId="2"/>
  </si>
  <si>
    <t>b</t>
  </si>
  <si>
    <t>a</t>
  </si>
  <si>
    <t>c</t>
  </si>
  <si>
    <t>d</t>
  </si>
  <si>
    <t>B-8</t>
    <phoneticPr fontId="2"/>
  </si>
  <si>
    <t>電灯・コンセント設備</t>
  </si>
  <si>
    <t>v</t>
  </si>
  <si>
    <t>w</t>
  </si>
  <si>
    <t>B-9</t>
    <phoneticPr fontId="2"/>
  </si>
  <si>
    <t>衛生設備（トイレ）</t>
  </si>
  <si>
    <t>衛生設備（ガス給湯器）</t>
  </si>
  <si>
    <t>空調設備</t>
  </si>
  <si>
    <t>s</t>
    <phoneticPr fontId="2"/>
  </si>
  <si>
    <t>愛媛県立今治南高等学校</t>
    <rPh sb="0" eb="4">
      <t>エヒメケンリツ</t>
    </rPh>
    <rPh sb="4" eb="7">
      <t>イマバリミナミ</t>
    </rPh>
    <rPh sb="7" eb="9">
      <t>コウトウ</t>
    </rPh>
    <rPh sb="9" eb="11">
      <t>ガッコウ</t>
    </rPh>
    <phoneticPr fontId="2"/>
  </si>
  <si>
    <t>修繕名</t>
    <rPh sb="0" eb="2">
      <t>シュウゼン</t>
    </rPh>
    <rPh sb="2" eb="3">
      <t>メイ</t>
    </rPh>
    <phoneticPr fontId="2"/>
  </si>
  <si>
    <t>標準業務期間</t>
    <rPh sb="0" eb="4">
      <t>ヒョウジュンギョウム</t>
    </rPh>
    <rPh sb="4" eb="6">
      <t>キカン</t>
    </rPh>
    <phoneticPr fontId="2"/>
  </si>
  <si>
    <t>式</t>
    <rPh sb="0" eb="1">
      <t>シキ</t>
    </rPh>
    <phoneticPr fontId="1"/>
  </si>
  <si>
    <t>台</t>
    <rPh sb="0" eb="1">
      <t>ダイ</t>
    </rPh>
    <phoneticPr fontId="1"/>
  </si>
  <si>
    <t xml:space="preserve">【共通仮設費率】
・公共建築工事共通費積算基準　別表-4参照
　10.15×P^-0.2462×T^0.6929
※下限　300万円超過　3.10*P^-0.0608
　　　　300万円以下　1.91%
</t>
    <rPh sb="1" eb="3">
      <t>キョウツウ</t>
    </rPh>
    <rPh sb="3" eb="5">
      <t>カセツ</t>
    </rPh>
    <rPh sb="5" eb="6">
      <t>ヒ</t>
    </rPh>
    <rPh sb="6" eb="7">
      <t>リツ</t>
    </rPh>
    <rPh sb="10" eb="12">
      <t>コウキョウ</t>
    </rPh>
    <rPh sb="12" eb="14">
      <t>ケンチク</t>
    </rPh>
    <rPh sb="14" eb="16">
      <t>コウジ</t>
    </rPh>
    <rPh sb="16" eb="18">
      <t>キョウツウ</t>
    </rPh>
    <rPh sb="18" eb="19">
      <t>ヒ</t>
    </rPh>
    <rPh sb="19" eb="21">
      <t>セキサン</t>
    </rPh>
    <rPh sb="21" eb="23">
      <t>キジュン</t>
    </rPh>
    <rPh sb="24" eb="26">
      <t>ベッピョウ</t>
    </rPh>
    <rPh sb="28" eb="30">
      <t>サンショウ</t>
    </rPh>
    <rPh sb="58" eb="60">
      <t>カゲン</t>
    </rPh>
    <rPh sb="64" eb="66">
      <t>マンエン</t>
    </rPh>
    <rPh sb="66" eb="68">
      <t>チョウカ</t>
    </rPh>
    <rPh sb="91" eb="95">
      <t>マンエンイカ</t>
    </rPh>
    <phoneticPr fontId="2"/>
  </si>
  <si>
    <t xml:space="preserve">【現場管理費率】
・公共建築工事共通費積算基準　別表-11参照
　658.42*Np^-0.4896*T^0.7247
※下限　300万円超過　186.18*Np^-0.2941
　　　　300万円以下　17.68%
</t>
    <rPh sb="1" eb="3">
      <t>ゲンバ</t>
    </rPh>
    <rPh sb="3" eb="5">
      <t>カンリ</t>
    </rPh>
    <rPh sb="5" eb="6">
      <t>ヒ</t>
    </rPh>
    <rPh sb="6" eb="7">
      <t>リツ</t>
    </rPh>
    <rPh sb="10" eb="12">
      <t>コウキョウ</t>
    </rPh>
    <rPh sb="12" eb="14">
      <t>ケンチク</t>
    </rPh>
    <rPh sb="14" eb="16">
      <t>コウジ</t>
    </rPh>
    <rPh sb="16" eb="18">
      <t>キョウツウ</t>
    </rPh>
    <rPh sb="18" eb="19">
      <t>ヒ</t>
    </rPh>
    <rPh sb="19" eb="21">
      <t>セキサン</t>
    </rPh>
    <rPh sb="21" eb="23">
      <t>キジュン</t>
    </rPh>
    <rPh sb="24" eb="26">
      <t>ベッピョウ</t>
    </rPh>
    <rPh sb="29" eb="31">
      <t>サンショウ</t>
    </rPh>
    <rPh sb="61" eb="63">
      <t>カゲン</t>
    </rPh>
    <rPh sb="67" eb="69">
      <t>マンエン</t>
    </rPh>
    <rPh sb="69" eb="71">
      <t>チョウカ</t>
    </rPh>
    <rPh sb="97" eb="101">
      <t>マンエンイカ</t>
    </rPh>
    <phoneticPr fontId="2"/>
  </si>
  <si>
    <t xml:space="preserve">【一般管理費率】
・公共建築工事共通費積算基準　別表-16参照
　300万円以下　17.49%
　300万円超過　29.102-3.340*log(Cp)
</t>
    <rPh sb="1" eb="3">
      <t>イッパン</t>
    </rPh>
    <rPh sb="3" eb="5">
      <t>カンリ</t>
    </rPh>
    <rPh sb="5" eb="6">
      <t>ヒ</t>
    </rPh>
    <rPh sb="6" eb="7">
      <t>リツ</t>
    </rPh>
    <rPh sb="10" eb="12">
      <t>コウキョウ</t>
    </rPh>
    <rPh sb="12" eb="14">
      <t>ケンチク</t>
    </rPh>
    <rPh sb="14" eb="16">
      <t>コウジ</t>
    </rPh>
    <rPh sb="16" eb="18">
      <t>キョウツウ</t>
    </rPh>
    <rPh sb="18" eb="19">
      <t>ヒ</t>
    </rPh>
    <rPh sb="19" eb="21">
      <t>セキサン</t>
    </rPh>
    <rPh sb="21" eb="23">
      <t>キジュン</t>
    </rPh>
    <rPh sb="24" eb="26">
      <t>ベッピョウ</t>
    </rPh>
    <rPh sb="29" eb="31">
      <t>サンショウ</t>
    </rPh>
    <rPh sb="36" eb="38">
      <t>マンエン</t>
    </rPh>
    <rPh sb="38" eb="40">
      <t>イカ</t>
    </rPh>
    <rPh sb="52" eb="54">
      <t>マンエン</t>
    </rPh>
    <rPh sb="54" eb="56">
      <t>チョウカ</t>
    </rPh>
    <phoneticPr fontId="2"/>
  </si>
  <si>
    <t>LSS7-4-56　露出型　6900lm</t>
    <rPh sb="10" eb="12">
      <t>ロシュツ</t>
    </rPh>
    <rPh sb="12" eb="13">
      <t>ガタ</t>
    </rPh>
    <phoneticPr fontId="2"/>
  </si>
  <si>
    <t>教室</t>
    <rPh sb="0" eb="2">
      <t>キョウシツ</t>
    </rPh>
    <phoneticPr fontId="2"/>
  </si>
  <si>
    <t>直接工事費</t>
    <rPh sb="0" eb="5">
      <t>チョクセツコウジヒ</t>
    </rPh>
    <phoneticPr fontId="1"/>
  </si>
  <si>
    <t>［照明器具取替］</t>
    <rPh sb="1" eb="7">
      <t>ショウメイキグトリカエ</t>
    </rPh>
    <phoneticPr fontId="2"/>
  </si>
  <si>
    <t>同等品可</t>
    <rPh sb="0" eb="4">
      <t>ドウトウヒンカ</t>
    </rPh>
    <phoneticPr fontId="2"/>
  </si>
  <si>
    <t>台</t>
    <rPh sb="0" eb="1">
      <t>ダイ</t>
    </rPh>
    <phoneticPr fontId="2"/>
  </si>
  <si>
    <t>LSS9-2-30　露出型　3200lm</t>
    <rPh sb="10" eb="13">
      <t>ロシュツガタ</t>
    </rPh>
    <phoneticPr fontId="2"/>
  </si>
  <si>
    <t>廊下・階段</t>
    <rPh sb="0" eb="2">
      <t>ロウカ</t>
    </rPh>
    <rPh sb="3" eb="5">
      <t>カイダン</t>
    </rPh>
    <phoneticPr fontId="2"/>
  </si>
  <si>
    <t>天井加工共</t>
    <rPh sb="0" eb="4">
      <t>テンジョウカコウ</t>
    </rPh>
    <rPh sb="4" eb="5">
      <t>トモ</t>
    </rPh>
    <phoneticPr fontId="2"/>
  </si>
  <si>
    <t>撤去、配線、</t>
    <phoneticPr fontId="2"/>
  </si>
  <si>
    <t>［廃棄物処理］</t>
    <rPh sb="1" eb="6">
      <t>ハイキブツショリ</t>
    </rPh>
    <phoneticPr fontId="2"/>
  </si>
  <si>
    <t>産業廃棄物運搬</t>
    <rPh sb="0" eb="7">
      <t>サンギョウハイキブツウンパン</t>
    </rPh>
    <phoneticPr fontId="2"/>
  </si>
  <si>
    <t>産業廃棄物処分</t>
    <rPh sb="0" eb="5">
      <t>サンギョウハイキブツ</t>
    </rPh>
    <rPh sb="5" eb="7">
      <t>ショブン</t>
    </rPh>
    <phoneticPr fontId="2"/>
  </si>
  <si>
    <t>資源循環促進税</t>
    <rPh sb="0" eb="2">
      <t>シゲン</t>
    </rPh>
    <rPh sb="2" eb="4">
      <t>ジュンカン</t>
    </rPh>
    <rPh sb="4" eb="6">
      <t>ソクシン</t>
    </rPh>
    <rPh sb="6" eb="7">
      <t>ゼイ</t>
    </rPh>
    <phoneticPr fontId="2"/>
  </si>
  <si>
    <t>有価物相殺</t>
    <rPh sb="0" eb="3">
      <t>ユウカブツ</t>
    </rPh>
    <rPh sb="3" eb="5">
      <t>ソウサイ</t>
    </rPh>
    <phoneticPr fontId="2"/>
  </si>
  <si>
    <t>トイレ</t>
    <phoneticPr fontId="2"/>
  </si>
  <si>
    <t>LBF3MP_RP-2-13　露出型　1480m</t>
    <rPh sb="15" eb="18">
      <t>ロシュツガタ</t>
    </rPh>
    <phoneticPr fontId="2"/>
  </si>
  <si>
    <t>その他居室</t>
    <rPh sb="2" eb="5">
      <t>タキョシツ</t>
    </rPh>
    <phoneticPr fontId="2"/>
  </si>
  <si>
    <t>LSS9-4-37　露出型　4000lm</t>
    <rPh sb="10" eb="13">
      <t>ロシュツガタ</t>
    </rPh>
    <phoneticPr fontId="2"/>
  </si>
  <si>
    <t>吊下⇒直付</t>
    <rPh sb="0" eb="2">
      <t>ツリサ</t>
    </rPh>
    <rPh sb="3" eb="5">
      <t>ジカヅ</t>
    </rPh>
    <phoneticPr fontId="2"/>
  </si>
  <si>
    <t>人感センサー</t>
    <rPh sb="0" eb="2">
      <t>ジンカン</t>
    </rPh>
    <phoneticPr fontId="2"/>
  </si>
  <si>
    <t>親機</t>
    <phoneticPr fontId="2"/>
  </si>
  <si>
    <t>個</t>
    <rPh sb="0" eb="1">
      <t>コ</t>
    </rPh>
    <phoneticPr fontId="1"/>
  </si>
  <si>
    <t>子機</t>
    <rPh sb="0" eb="2">
      <t>コキ</t>
    </rPh>
    <phoneticPr fontId="2"/>
  </si>
  <si>
    <t>個</t>
    <rPh sb="0" eb="1">
      <t>コ</t>
    </rPh>
    <phoneticPr fontId="2"/>
  </si>
  <si>
    <t>電線ケーブル</t>
    <rPh sb="0" eb="2">
      <t>デンセン</t>
    </rPh>
    <phoneticPr fontId="2"/>
  </si>
  <si>
    <t>XND0638WW　ダウンライト</t>
    <phoneticPr fontId="2"/>
  </si>
  <si>
    <t>トイレブース</t>
    <phoneticPr fontId="2"/>
  </si>
  <si>
    <t>n</t>
    <phoneticPr fontId="2"/>
  </si>
  <si>
    <t>雑材料</t>
    <rPh sb="0" eb="3">
      <t>ザツザイリョウ</t>
    </rPh>
    <phoneticPr fontId="1"/>
  </si>
  <si>
    <t>壁直付</t>
    <rPh sb="0" eb="2">
      <t>カベジカヅ</t>
    </rPh>
    <phoneticPr fontId="2"/>
  </si>
  <si>
    <t>LSS9-2-15　露出型　1600lm</t>
    <rPh sb="10" eb="12">
      <t>ロシュツ</t>
    </rPh>
    <rPh sb="12" eb="13">
      <t>ガタ</t>
    </rPh>
    <phoneticPr fontId="2"/>
  </si>
  <si>
    <t>XFX450VHNLE9　埋込型　5200lm</t>
    <rPh sb="13" eb="16">
      <t>ウメコミガタ</t>
    </rPh>
    <phoneticPr fontId="2"/>
  </si>
  <si>
    <t>教室</t>
    <rPh sb="0" eb="2">
      <t>キョウシツ</t>
    </rPh>
    <phoneticPr fontId="2"/>
  </si>
  <si>
    <t>台</t>
    <rPh sb="0" eb="1">
      <t>ダイ</t>
    </rPh>
    <phoneticPr fontId="2"/>
  </si>
  <si>
    <t>LSS13-4-62　露出型　6900lm</t>
    <rPh sb="11" eb="13">
      <t>ロシュツ</t>
    </rPh>
    <rPh sb="13" eb="14">
      <t>ガタ</t>
    </rPh>
    <phoneticPr fontId="2"/>
  </si>
  <si>
    <t>教室黒板</t>
    <rPh sb="0" eb="4">
      <t>キョウシツコクバン</t>
    </rPh>
    <phoneticPr fontId="2"/>
  </si>
  <si>
    <t>吊下⇒直付け</t>
    <rPh sb="0" eb="2">
      <t>ツリサ</t>
    </rPh>
    <rPh sb="3" eb="5">
      <t>ジカヅ</t>
    </rPh>
    <phoneticPr fontId="2"/>
  </si>
  <si>
    <t>LSS1-2-15　露出型　1600lm</t>
    <rPh sb="10" eb="12">
      <t>ロシュツ</t>
    </rPh>
    <rPh sb="12" eb="13">
      <t>ガタ</t>
    </rPh>
    <phoneticPr fontId="2"/>
  </si>
  <si>
    <t>壁直付</t>
    <rPh sb="0" eb="3">
      <t>カベジカヅ</t>
    </rPh>
    <phoneticPr fontId="2"/>
  </si>
  <si>
    <t>LGW85014WF　露出型　309lm</t>
    <rPh sb="11" eb="13">
      <t>ロシュツ</t>
    </rPh>
    <rPh sb="13" eb="14">
      <t>ガタ</t>
    </rPh>
    <phoneticPr fontId="2"/>
  </si>
  <si>
    <t>外灯</t>
    <rPh sb="0" eb="2">
      <t>ガイトウ</t>
    </rPh>
    <phoneticPr fontId="2"/>
  </si>
  <si>
    <t>LBF2RP-10　露出型　1070lm</t>
    <rPh sb="10" eb="13">
      <t>ロシュツガタ</t>
    </rPh>
    <phoneticPr fontId="2"/>
  </si>
  <si>
    <t>トイレ手洗い場</t>
    <rPh sb="3" eb="5">
      <t>テアラ</t>
    </rPh>
    <rPh sb="6" eb="7">
      <t>バ</t>
    </rPh>
    <phoneticPr fontId="2"/>
  </si>
  <si>
    <t>t</t>
    <phoneticPr fontId="2"/>
  </si>
  <si>
    <t>u</t>
    <phoneticPr fontId="2"/>
  </si>
  <si>
    <t>v</t>
    <phoneticPr fontId="2"/>
  </si>
  <si>
    <t>w</t>
    <phoneticPr fontId="2"/>
  </si>
  <si>
    <t>x</t>
    <phoneticPr fontId="2"/>
  </si>
  <si>
    <t>愛媛県立北条清新高等学校照明設備取替修繕</t>
    <rPh sb="0" eb="4">
      <t>エヒメケンリツ</t>
    </rPh>
    <rPh sb="4" eb="6">
      <t>ホウジョウ</t>
    </rPh>
    <rPh sb="6" eb="8">
      <t>セイシン</t>
    </rPh>
    <rPh sb="8" eb="10">
      <t>コウトウ</t>
    </rPh>
    <rPh sb="10" eb="12">
      <t>ガッコウ</t>
    </rPh>
    <rPh sb="12" eb="14">
      <t>ショウメイ</t>
    </rPh>
    <rPh sb="14" eb="16">
      <t>セツビ</t>
    </rPh>
    <rPh sb="16" eb="18">
      <t>トリカエ</t>
    </rPh>
    <rPh sb="18" eb="20">
      <t>シュウゼン</t>
    </rPh>
    <phoneticPr fontId="2"/>
  </si>
  <si>
    <t>愛媛県松山市北条辻600－1</t>
    <rPh sb="0" eb="3">
      <t>エヒメケン</t>
    </rPh>
    <rPh sb="3" eb="6">
      <t>マツヤマシ</t>
    </rPh>
    <rPh sb="6" eb="8">
      <t>ホウジョウ</t>
    </rPh>
    <rPh sb="8" eb="9">
      <t>ツジ</t>
    </rPh>
    <phoneticPr fontId="2"/>
  </si>
  <si>
    <t>直付⇒直付</t>
    <rPh sb="0" eb="1">
      <t>チョク</t>
    </rPh>
    <rPh sb="1" eb="2">
      <t>ツ</t>
    </rPh>
    <phoneticPr fontId="2"/>
  </si>
  <si>
    <t>直付⇒直付</t>
    <phoneticPr fontId="2"/>
  </si>
  <si>
    <t>流し台、床の間</t>
    <rPh sb="0" eb="1">
      <t>ナガ</t>
    </rPh>
    <rPh sb="2" eb="3">
      <t>ダイ</t>
    </rPh>
    <rPh sb="4" eb="5">
      <t>トコ</t>
    </rPh>
    <rPh sb="6" eb="7">
      <t>マ</t>
    </rPh>
    <phoneticPr fontId="2"/>
  </si>
  <si>
    <t>埋込⇒埋込</t>
    <rPh sb="0" eb="1">
      <t>ウ</t>
    </rPh>
    <rPh sb="1" eb="2">
      <t>コ</t>
    </rPh>
    <rPh sb="3" eb="5">
      <t>ウメコミ</t>
    </rPh>
    <phoneticPr fontId="2"/>
  </si>
  <si>
    <t>倉庫</t>
    <rPh sb="0" eb="2">
      <t>ソウコ</t>
    </rPh>
    <phoneticPr fontId="2"/>
  </si>
  <si>
    <t>材工共</t>
    <rPh sb="0" eb="3">
      <t>ザイコウトモ</t>
    </rPh>
    <phoneticPr fontId="2"/>
  </si>
  <si>
    <t>愛媛県立北条清新高等学校</t>
    <rPh sb="0" eb="4">
      <t>エヒメケンリツ</t>
    </rPh>
    <rPh sb="4" eb="6">
      <t>ホウジョウ</t>
    </rPh>
    <rPh sb="6" eb="8">
      <t>セイシン</t>
    </rPh>
    <rPh sb="8" eb="10">
      <t>コウトウ</t>
    </rPh>
    <rPh sb="10" eb="12">
      <t>ガッコウ</t>
    </rPh>
    <phoneticPr fontId="2"/>
  </si>
  <si>
    <t>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</si>
</sst>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76" formatCode="&quot;¥&quot;#,##0\-;&quot;¥&quot;\-#,##0\-"/>
    <numFmt numFmtId="177" formatCode="&quot;¥&quot;#,##0\-\);&quot;¥&quot;\-#,##0\-\)"/>
    <numFmt numFmtId="178" formatCode="#,##0;[Red]#,##0"/>
    <numFmt numFmtId="179" formatCode="#,##0_ "/>
    <numFmt numFmtId="180" formatCode="#,##0_);[Red]\(#,##0\)"/>
    <numFmt numFmtId="181" formatCode="#,##0.0_ "/>
    <numFmt numFmtId="182" formatCode="#,##0_ ;[Red]\-#,##0\ "/>
    <numFmt numFmtId="183" formatCode="&quot;¥&quot;#,##0;&quot;¥&quot;\!\-#,##0"/>
    <numFmt numFmtId="184" formatCode="&quot;¥&quot;#,##0.00;&quot;¥&quot;\!\-#,##0.00"/>
    <numFmt numFmtId="185" formatCode="&quot;$&quot;#,##0"/>
    <numFmt numFmtId="186" formatCode="&quot;｣&quot;#,##0;\-&quot;｣&quot;#,##0"/>
    <numFmt numFmtId="187" formatCode="0.000_ "/>
    <numFmt numFmtId="188" formatCode="&quot;¥&quot;#,##0\-\ \ \ \ \ &quot;）&quot;;&quot;¥&quot;\-#,##0\-"/>
    <numFmt numFmtId="189" formatCode="#,##0.00_ "/>
    <numFmt numFmtId="190" formatCode="#,##0.000_ "/>
    <numFmt numFmtId="191" formatCode="#,##0.00000_ ;[Red]\-#,##0.00000\ "/>
    <numFmt numFmtId="192" formatCode="#,##0.000000_ ;[Red]\-#,##0.000000\ "/>
    <numFmt numFmtId="193" formatCode="&quot;¥&quot;#,##0\-;&quot;¥&quot;\△#,##0\-"/>
    <numFmt numFmtId="194" formatCode="&quot;¥&quot;#,##0\-\ \ \ \ \ &quot;）&quot;;&quot;¥&quot;\△#,##0\-\ \ \ \ \ &quot;）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8"/>
      <color indexed="9"/>
      <name val="ＭＳ 明朝"/>
      <family val="1"/>
      <charset val="128"/>
    </font>
    <font>
      <sz val="8"/>
      <name val="Arial"/>
      <family val="2"/>
    </font>
    <font>
      <sz val="12"/>
      <name val="ＭＳ ゴシック"/>
      <family val="3"/>
      <charset val="128"/>
    </font>
    <font>
      <sz val="10"/>
      <name val="MS Sans Serif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24"/>
      <name val="ＭＳ 明朝"/>
      <family val="1"/>
      <charset val="128"/>
    </font>
    <font>
      <sz val="20"/>
      <name val="ＭＳ 明朝"/>
      <family val="1"/>
      <charset val="128"/>
    </font>
    <font>
      <sz val="20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2"/>
      <color theme="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4">
    <xf numFmtId="0" fontId="0" fillId="0" borderId="0"/>
    <xf numFmtId="38" fontId="7" fillId="2" borderId="0" applyNumberFormat="0" applyBorder="0" applyAlignment="0" applyProtection="0"/>
    <xf numFmtId="10" fontId="7" fillId="3" borderId="1" applyNumberFormat="0" applyBorder="0" applyAlignment="0" applyProtection="0"/>
    <xf numFmtId="187" fontId="8" fillId="0" borderId="0"/>
    <xf numFmtId="0" fontId="9" fillId="0" borderId="0"/>
    <xf numFmtId="10" fontId="10" fillId="0" borderId="0" applyFont="0" applyFill="0" applyBorder="0" applyAlignment="0" applyProtection="0"/>
    <xf numFmtId="183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5" fillId="0" borderId="0"/>
    <xf numFmtId="0" fontId="4" fillId="0" borderId="0"/>
  </cellStyleXfs>
  <cellXfs count="326">
    <xf numFmtId="0" fontId="0" fillId="0" borderId="0" xfId="0"/>
    <xf numFmtId="0" fontId="5" fillId="0" borderId="0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distributed"/>
    </xf>
    <xf numFmtId="38" fontId="3" fillId="0" borderId="3" xfId="1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distributed" vertical="center"/>
    </xf>
    <xf numFmtId="0" fontId="5" fillId="0" borderId="0" xfId="0" applyFont="1" applyBorder="1"/>
    <xf numFmtId="0" fontId="5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shrinkToFit="1"/>
    </xf>
    <xf numFmtId="179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wrapText="1" shrinkToFit="1"/>
    </xf>
    <xf numFmtId="179" fontId="5" fillId="0" borderId="1" xfId="0" applyNumberFormat="1" applyFont="1" applyBorder="1" applyAlignment="1">
      <alignment horizontal="center"/>
    </xf>
    <xf numFmtId="179" fontId="5" fillId="0" borderId="1" xfId="0" applyNumberFormat="1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shrinkToFit="1"/>
      <protection locked="0"/>
    </xf>
    <xf numFmtId="179" fontId="3" fillId="0" borderId="2" xfId="0" applyNumberFormat="1" applyFont="1" applyBorder="1"/>
    <xf numFmtId="0" fontId="5" fillId="4" borderId="1" xfId="0" applyFont="1" applyFill="1" applyBorder="1" applyAlignment="1" applyProtection="1">
      <alignment shrinkToFit="1"/>
      <protection locked="0"/>
    </xf>
    <xf numFmtId="182" fontId="5" fillId="0" borderId="1" xfId="0" applyNumberFormat="1" applyFont="1" applyBorder="1" applyAlignment="1" applyProtection="1">
      <alignment wrapText="1" shrinkToFit="1"/>
      <protection locked="0"/>
    </xf>
    <xf numFmtId="0" fontId="3" fillId="0" borderId="2" xfId="0" applyFont="1" applyBorder="1" applyAlignment="1">
      <alignment horizontal="distributed"/>
    </xf>
    <xf numFmtId="0" fontId="3" fillId="0" borderId="3" xfId="0" applyFont="1" applyBorder="1" applyAlignment="1">
      <alignment horizontal="distributed"/>
    </xf>
    <xf numFmtId="180" fontId="5" fillId="0" borderId="1" xfId="0" applyNumberFormat="1" applyFont="1" applyBorder="1"/>
    <xf numFmtId="0" fontId="5" fillId="0" borderId="1" xfId="0" applyFont="1" applyBorder="1" applyAlignment="1" applyProtection="1">
      <alignment shrinkToFit="1"/>
      <protection locked="0"/>
    </xf>
    <xf numFmtId="180" fontId="5" fillId="0" borderId="0" xfId="0" applyNumberFormat="1" applyFont="1" applyBorder="1"/>
    <xf numFmtId="181" fontId="5" fillId="0" borderId="1" xfId="0" applyNumberFormat="1" applyFont="1" applyBorder="1"/>
    <xf numFmtId="182" fontId="5" fillId="0" borderId="1" xfId="0" applyNumberFormat="1" applyFont="1" applyBorder="1" applyAlignment="1">
      <alignment wrapText="1"/>
    </xf>
    <xf numFmtId="179" fontId="5" fillId="0" borderId="0" xfId="0" applyNumberFormat="1" applyFont="1" applyBorder="1"/>
    <xf numFmtId="10" fontId="5" fillId="0" borderId="0" xfId="0" applyNumberFormat="1" applyFont="1" applyBorder="1"/>
    <xf numFmtId="182" fontId="5" fillId="0" borderId="1" xfId="0" applyNumberFormat="1" applyFont="1" applyFill="1" applyBorder="1" applyAlignment="1" applyProtection="1">
      <alignment wrapText="1" shrinkToFit="1"/>
      <protection locked="0"/>
    </xf>
    <xf numFmtId="0" fontId="3" fillId="0" borderId="7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3" fillId="0" borderId="7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distributed" vertical="center" wrapText="1" justifyLastLine="1"/>
    </xf>
    <xf numFmtId="0" fontId="12" fillId="0" borderId="1" xfId="0" applyFont="1" applyFill="1" applyBorder="1" applyAlignment="1">
      <alignment horizontal="distributed" vertical="center" wrapText="1" justifyLastLine="1" shrinkToFit="1"/>
    </xf>
    <xf numFmtId="0" fontId="12" fillId="0" borderId="1" xfId="0" applyFont="1" applyFill="1" applyBorder="1" applyAlignment="1">
      <alignment horizontal="distributed" vertical="center" justifyLastLine="1"/>
    </xf>
    <xf numFmtId="0" fontId="3" fillId="0" borderId="6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0" fontId="3" fillId="0" borderId="2" xfId="0" applyFont="1" applyFill="1" applyBorder="1"/>
    <xf numFmtId="0" fontId="3" fillId="0" borderId="8" xfId="0" applyFont="1" applyFill="1" applyBorder="1"/>
    <xf numFmtId="0" fontId="3" fillId="0" borderId="5" xfId="0" applyFont="1" applyFill="1" applyBorder="1"/>
    <xf numFmtId="0" fontId="3" fillId="0" borderId="3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left" vertical="center"/>
    </xf>
    <xf numFmtId="0" fontId="3" fillId="0" borderId="9" xfId="0" applyFont="1" applyFill="1" applyBorder="1"/>
    <xf numFmtId="0" fontId="3" fillId="0" borderId="10" xfId="0" applyFont="1" applyFill="1" applyBorder="1"/>
    <xf numFmtId="0" fontId="3" fillId="0" borderId="1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 justifyLastLine="1"/>
    </xf>
    <xf numFmtId="0" fontId="12" fillId="0" borderId="2" xfId="0" applyNumberFormat="1" applyFont="1" applyFill="1" applyBorder="1" applyAlignment="1">
      <alignment horizontal="distributed" vertical="center" wrapText="1" justifyLastLine="1" shrinkToFi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left" shrinkToFit="1"/>
    </xf>
    <xf numFmtId="180" fontId="5" fillId="0" borderId="1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distributed" vertical="center"/>
    </xf>
    <xf numFmtId="0" fontId="5" fillId="0" borderId="0" xfId="0" applyFont="1" applyFill="1" applyBorder="1"/>
    <xf numFmtId="179" fontId="5" fillId="0" borderId="1" xfId="0" applyNumberFormat="1" applyFont="1" applyFill="1" applyBorder="1"/>
    <xf numFmtId="0" fontId="5" fillId="0" borderId="1" xfId="0" applyFont="1" applyFill="1" applyBorder="1" applyAlignment="1">
      <alignment horizontal="center"/>
    </xf>
    <xf numFmtId="180" fontId="5" fillId="0" borderId="0" xfId="0" applyNumberFormat="1" applyFont="1" applyFill="1" applyBorder="1"/>
    <xf numFmtId="0" fontId="5" fillId="0" borderId="1" xfId="0" applyFont="1" applyFill="1" applyBorder="1" applyAlignment="1">
      <alignment horizontal="left" indent="1" shrinkToFit="1"/>
    </xf>
    <xf numFmtId="1" fontId="5" fillId="0" borderId="0" xfId="0" applyNumberFormat="1" applyFont="1" applyFill="1" applyBorder="1"/>
    <xf numFmtId="10" fontId="5" fillId="0" borderId="0" xfId="10" applyNumberFormat="1" applyFont="1" applyBorder="1"/>
    <xf numFmtId="179" fontId="5" fillId="0" borderId="0" xfId="0" applyNumberFormat="1" applyFont="1" applyFill="1" applyBorder="1"/>
    <xf numFmtId="2" fontId="5" fillId="0" borderId="0" xfId="0" applyNumberFormat="1" applyFont="1" applyFill="1" applyBorder="1"/>
    <xf numFmtId="0" fontId="12" fillId="0" borderId="1" xfId="0" applyFont="1" applyFill="1" applyBorder="1" applyAlignment="1">
      <alignment horizontal="distributed" vertical="center" indent="1"/>
    </xf>
    <xf numFmtId="190" fontId="5" fillId="0" borderId="1" xfId="0" applyNumberFormat="1" applyFont="1" applyBorder="1"/>
    <xf numFmtId="192" fontId="5" fillId="0" borderId="1" xfId="0" applyNumberFormat="1" applyFont="1" applyBorder="1" applyAlignment="1">
      <alignment wrapText="1"/>
    </xf>
    <xf numFmtId="0" fontId="5" fillId="0" borderId="3" xfId="0" applyFont="1" applyFill="1" applyBorder="1" applyAlignment="1">
      <alignment horizontal="left" wrapText="1" shrinkToFit="1"/>
    </xf>
    <xf numFmtId="191" fontId="5" fillId="0" borderId="1" xfId="0" applyNumberFormat="1" applyFont="1" applyBorder="1" applyAlignment="1" applyProtection="1">
      <alignment wrapText="1" shrinkToFit="1"/>
      <protection locked="0"/>
    </xf>
    <xf numFmtId="0" fontId="5" fillId="0" borderId="0" xfId="0" applyFont="1" applyFill="1" applyBorder="1" applyAlignment="1">
      <alignment wrapText="1"/>
    </xf>
    <xf numFmtId="0" fontId="8" fillId="0" borderId="8" xfId="0" applyFont="1" applyFill="1" applyBorder="1" applyAlignment="1">
      <alignment horizontal="center" vertical="center"/>
    </xf>
    <xf numFmtId="188" fontId="8" fillId="0" borderId="8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shrinkToFit="1"/>
    </xf>
    <xf numFmtId="0" fontId="5" fillId="0" borderId="6" xfId="0" applyFont="1" applyBorder="1" applyAlignment="1">
      <alignment shrinkToFit="1"/>
    </xf>
    <xf numFmtId="0" fontId="5" fillId="0" borderId="4" xfId="0" applyFont="1" applyFill="1" applyBorder="1" applyAlignment="1"/>
    <xf numFmtId="179" fontId="5" fillId="0" borderId="6" xfId="0" applyNumberFormat="1" applyFont="1" applyFill="1" applyBorder="1"/>
    <xf numFmtId="0" fontId="5" fillId="0" borderId="6" xfId="0" applyFont="1" applyFill="1" applyBorder="1" applyAlignment="1">
      <alignment horizontal="center"/>
    </xf>
    <xf numFmtId="180" fontId="5" fillId="0" borderId="6" xfId="0" applyNumberFormat="1" applyFont="1" applyFill="1" applyBorder="1"/>
    <xf numFmtId="182" fontId="5" fillId="0" borderId="6" xfId="0" applyNumberFormat="1" applyFont="1" applyFill="1" applyBorder="1" applyAlignment="1" applyProtection="1">
      <alignment wrapText="1" shrinkToFit="1"/>
      <protection locked="0"/>
    </xf>
    <xf numFmtId="0" fontId="5" fillId="0" borderId="12" xfId="0" applyFont="1" applyFill="1" applyBorder="1" applyAlignment="1">
      <alignment horizontal="center" shrinkToFit="1"/>
    </xf>
    <xf numFmtId="0" fontId="5" fillId="0" borderId="12" xfId="0" applyFont="1" applyBorder="1" applyAlignment="1">
      <alignment shrinkToFit="1"/>
    </xf>
    <xf numFmtId="0" fontId="5" fillId="0" borderId="9" xfId="0" applyFont="1" applyFill="1" applyBorder="1" applyAlignment="1"/>
    <xf numFmtId="179" fontId="5" fillId="0" borderId="12" xfId="0" applyNumberFormat="1" applyFont="1" applyFill="1" applyBorder="1"/>
    <xf numFmtId="0" fontId="5" fillId="0" borderId="12" xfId="0" applyFont="1" applyFill="1" applyBorder="1" applyAlignment="1">
      <alignment horizontal="center"/>
    </xf>
    <xf numFmtId="180" fontId="5" fillId="0" borderId="12" xfId="0" applyNumberFormat="1" applyFont="1" applyFill="1" applyBorder="1"/>
    <xf numFmtId="182" fontId="5" fillId="0" borderId="12" xfId="0" applyNumberFormat="1" applyFont="1" applyFill="1" applyBorder="1" applyAlignment="1" applyProtection="1">
      <alignment wrapText="1" shrinkToFit="1"/>
      <protection locked="0"/>
    </xf>
    <xf numFmtId="0" fontId="5" fillId="0" borderId="6" xfId="0" applyFont="1" applyFill="1" applyBorder="1" applyAlignment="1">
      <alignment horizontal="left" indent="1" shrinkToFit="1"/>
    </xf>
    <xf numFmtId="0" fontId="5" fillId="0" borderId="4" xfId="0" applyFont="1" applyFill="1" applyBorder="1" applyAlignment="1">
      <alignment horizontal="left" wrapText="1" shrinkToFit="1"/>
    </xf>
    <xf numFmtId="181" fontId="5" fillId="0" borderId="6" xfId="0" applyNumberFormat="1" applyFont="1" applyFill="1" applyBorder="1"/>
    <xf numFmtId="0" fontId="5" fillId="0" borderId="12" xfId="0" applyFont="1" applyFill="1" applyBorder="1" applyAlignment="1">
      <alignment horizontal="left" indent="1" shrinkToFit="1"/>
    </xf>
    <xf numFmtId="0" fontId="5" fillId="0" borderId="9" xfId="0" applyFont="1" applyFill="1" applyBorder="1" applyAlignment="1">
      <alignment horizontal="left" wrapText="1" shrinkToFit="1"/>
    </xf>
    <xf numFmtId="181" fontId="5" fillId="0" borderId="12" xfId="0" applyNumberFormat="1" applyFont="1" applyFill="1" applyBorder="1"/>
    <xf numFmtId="0" fontId="5" fillId="0" borderId="4" xfId="0" applyFont="1" applyFill="1" applyBorder="1" applyAlignment="1">
      <alignment horizontal="left" shrinkToFit="1"/>
    </xf>
    <xf numFmtId="0" fontId="5" fillId="0" borderId="9" xfId="0" applyFont="1" applyFill="1" applyBorder="1" applyAlignment="1">
      <alignment horizontal="left" shrinkToFit="1"/>
    </xf>
    <xf numFmtId="0" fontId="5" fillId="0" borderId="6" xfId="0" applyFont="1" applyFill="1" applyBorder="1" applyAlignment="1">
      <alignment horizontal="left" wrapText="1" indent="1" shrinkToFit="1"/>
    </xf>
    <xf numFmtId="0" fontId="5" fillId="0" borderId="12" xfId="0" applyFont="1" applyFill="1" applyBorder="1" applyAlignment="1">
      <alignment horizontal="left" wrapText="1" indent="1" shrinkToFit="1"/>
    </xf>
    <xf numFmtId="0" fontId="5" fillId="0" borderId="6" xfId="0" applyFont="1" applyFill="1" applyBorder="1" applyAlignment="1">
      <alignment horizontal="left" wrapText="1" indent="1"/>
    </xf>
    <xf numFmtId="0" fontId="5" fillId="0" borderId="12" xfId="0" applyFont="1" applyFill="1" applyBorder="1" applyAlignment="1">
      <alignment horizontal="left" wrapText="1" indent="1"/>
    </xf>
    <xf numFmtId="0" fontId="5" fillId="0" borderId="6" xfId="0" applyFont="1" applyFill="1" applyBorder="1" applyAlignment="1">
      <alignment shrinkToFit="1"/>
    </xf>
    <xf numFmtId="179" fontId="5" fillId="0" borderId="6" xfId="0" applyNumberFormat="1" applyFont="1" applyFill="1" applyBorder="1" applyAlignment="1"/>
    <xf numFmtId="180" fontId="5" fillId="0" borderId="6" xfId="0" applyNumberFormat="1" applyFont="1" applyFill="1" applyBorder="1" applyAlignment="1"/>
    <xf numFmtId="0" fontId="5" fillId="0" borderId="12" xfId="0" applyFont="1" applyFill="1" applyBorder="1" applyAlignment="1">
      <alignment shrinkToFit="1"/>
    </xf>
    <xf numFmtId="179" fontId="5" fillId="0" borderId="12" xfId="0" applyNumberFormat="1" applyFont="1" applyFill="1" applyBorder="1" applyAlignment="1"/>
    <xf numFmtId="180" fontId="5" fillId="0" borderId="12" xfId="0" applyNumberFormat="1" applyFont="1" applyFill="1" applyBorder="1" applyAlignment="1"/>
    <xf numFmtId="9" fontId="5" fillId="0" borderId="4" xfId="0" quotePrefix="1" applyNumberFormat="1" applyFont="1" applyFill="1" applyBorder="1" applyAlignment="1">
      <alignment horizontal="left" wrapText="1" shrinkToFit="1"/>
    </xf>
    <xf numFmtId="9" fontId="5" fillId="0" borderId="9" xfId="0" quotePrefix="1" applyNumberFormat="1" applyFont="1" applyFill="1" applyBorder="1" applyAlignment="1">
      <alignment horizontal="left" wrapText="1" shrinkToFit="1"/>
    </xf>
    <xf numFmtId="0" fontId="5" fillId="0" borderId="4" xfId="0" quotePrefix="1" applyFont="1" applyFill="1" applyBorder="1" applyAlignment="1">
      <alignment horizontal="left" wrapText="1" shrinkToFit="1"/>
    </xf>
    <xf numFmtId="0" fontId="5" fillId="0" borderId="9" xfId="0" quotePrefix="1" applyFont="1" applyFill="1" applyBorder="1" applyAlignment="1">
      <alignment horizontal="left" wrapText="1" shrinkToFit="1"/>
    </xf>
    <xf numFmtId="181" fontId="5" fillId="0" borderId="6" xfId="0" applyNumberFormat="1" applyFont="1" applyFill="1" applyBorder="1" applyAlignment="1"/>
    <xf numFmtId="181" fontId="5" fillId="0" borderId="12" xfId="0" applyNumberFormat="1" applyFont="1" applyFill="1" applyBorder="1" applyAlignment="1"/>
    <xf numFmtId="179" fontId="5" fillId="0" borderId="6" xfId="0" applyNumberFormat="1" applyFont="1" applyFill="1" applyBorder="1" applyAlignment="1">
      <alignment horizontal="center"/>
    </xf>
    <xf numFmtId="9" fontId="5" fillId="0" borderId="4" xfId="0" applyNumberFormat="1" applyFont="1" applyFill="1" applyBorder="1" applyAlignment="1">
      <alignment horizontal="left" shrinkToFit="1"/>
    </xf>
    <xf numFmtId="189" fontId="5" fillId="0" borderId="6" xfId="0" applyNumberFormat="1" applyFont="1" applyFill="1" applyBorder="1" applyAlignment="1"/>
    <xf numFmtId="179" fontId="5" fillId="0" borderId="12" xfId="0" applyNumberFormat="1" applyFont="1" applyFill="1" applyBorder="1" applyAlignment="1">
      <alignment horizontal="center"/>
    </xf>
    <xf numFmtId="9" fontId="5" fillId="0" borderId="9" xfId="0" applyNumberFormat="1" applyFont="1" applyFill="1" applyBorder="1" applyAlignment="1">
      <alignment horizontal="left" shrinkToFit="1"/>
    </xf>
    <xf numFmtId="189" fontId="5" fillId="0" borderId="12" xfId="0" applyNumberFormat="1" applyFont="1" applyFill="1" applyBorder="1" applyAlignment="1"/>
    <xf numFmtId="181" fontId="18" fillId="0" borderId="12" xfId="0" applyNumberFormat="1" applyFont="1" applyFill="1" applyBorder="1"/>
    <xf numFmtId="0" fontId="18" fillId="0" borderId="12" xfId="0" applyFont="1" applyFill="1" applyBorder="1" applyAlignment="1">
      <alignment horizontal="center"/>
    </xf>
    <xf numFmtId="180" fontId="18" fillId="0" borderId="12" xfId="0" applyNumberFormat="1" applyFont="1" applyFill="1" applyBorder="1" applyAlignment="1"/>
    <xf numFmtId="179" fontId="18" fillId="0" borderId="12" xfId="0" applyNumberFormat="1" applyFont="1" applyFill="1" applyBorder="1" applyAlignment="1"/>
    <xf numFmtId="182" fontId="18" fillId="0" borderId="12" xfId="0" applyNumberFormat="1" applyFont="1" applyFill="1" applyBorder="1" applyAlignment="1" applyProtection="1">
      <alignment wrapText="1" shrinkToFit="1"/>
      <protection locked="0"/>
    </xf>
    <xf numFmtId="181" fontId="18" fillId="0" borderId="12" xfId="0" applyNumberFormat="1" applyFont="1" applyFill="1" applyBorder="1" applyAlignment="1"/>
    <xf numFmtId="0" fontId="19" fillId="0" borderId="12" xfId="0" applyFont="1" applyFill="1" applyBorder="1" applyAlignment="1">
      <alignment horizontal="center" vertical="center"/>
    </xf>
    <xf numFmtId="178" fontId="19" fillId="0" borderId="12" xfId="0" applyNumberFormat="1" applyFont="1" applyFill="1" applyBorder="1" applyAlignment="1">
      <alignment horizontal="distributed" vertical="center"/>
    </xf>
    <xf numFmtId="0" fontId="5" fillId="0" borderId="12" xfId="0" applyFont="1" applyBorder="1" applyAlignment="1">
      <alignment horizontal="center" shrinkToFit="1"/>
    </xf>
    <xf numFmtId="0" fontId="5" fillId="0" borderId="6" xfId="0" applyFont="1" applyBorder="1" applyAlignment="1">
      <alignment horizontal="center" shrinkToFit="1"/>
    </xf>
    <xf numFmtId="180" fontId="18" fillId="0" borderId="12" xfId="0" applyNumberFormat="1" applyFont="1" applyFill="1" applyBorder="1"/>
    <xf numFmtId="179" fontId="18" fillId="0" borderId="12" xfId="0" applyNumberFormat="1" applyFont="1" applyFill="1" applyBorder="1"/>
    <xf numFmtId="179" fontId="5" fillId="0" borderId="12" xfId="0" applyNumberFormat="1" applyFont="1" applyBorder="1" applyAlignment="1">
      <alignment horizontal="center"/>
    </xf>
    <xf numFmtId="179" fontId="5" fillId="0" borderId="6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 shrinkToFit="1"/>
    </xf>
    <xf numFmtId="179" fontId="5" fillId="0" borderId="6" xfId="0" applyNumberFormat="1" applyFont="1" applyBorder="1"/>
    <xf numFmtId="0" fontId="5" fillId="0" borderId="6" xfId="0" applyFont="1" applyBorder="1" applyAlignment="1">
      <alignment horizontal="center"/>
    </xf>
    <xf numFmtId="182" fontId="5" fillId="0" borderId="6" xfId="0" applyNumberFormat="1" applyFont="1" applyBorder="1" applyAlignment="1" applyProtection="1">
      <alignment wrapText="1" shrinkToFit="1"/>
      <protection locked="0"/>
    </xf>
    <xf numFmtId="0" fontId="5" fillId="0" borderId="9" xfId="0" applyFont="1" applyBorder="1" applyAlignment="1"/>
    <xf numFmtId="179" fontId="5" fillId="0" borderId="12" xfId="0" applyNumberFormat="1" applyFont="1" applyBorder="1"/>
    <xf numFmtId="0" fontId="5" fillId="0" borderId="12" xfId="0" applyFont="1" applyBorder="1" applyAlignment="1">
      <alignment horizontal="center"/>
    </xf>
    <xf numFmtId="0" fontId="5" fillId="0" borderId="4" xfId="0" applyFont="1" applyBorder="1" applyAlignment="1"/>
    <xf numFmtId="0" fontId="5" fillId="0" borderId="9" xfId="0" applyFont="1" applyBorder="1" applyAlignment="1">
      <alignment horizontal="left" shrinkToFit="1"/>
    </xf>
    <xf numFmtId="182" fontId="5" fillId="0" borderId="12" xfId="0" applyNumberFormat="1" applyFont="1" applyBorder="1" applyAlignment="1" applyProtection="1">
      <alignment wrapText="1" shrinkToFit="1"/>
      <protection locked="0"/>
    </xf>
    <xf numFmtId="0" fontId="6" fillId="0" borderId="6" xfId="0" applyNumberFormat="1" applyFont="1" applyBorder="1" applyAlignment="1">
      <alignment wrapText="1" shrinkToFit="1"/>
    </xf>
    <xf numFmtId="181" fontId="5" fillId="0" borderId="12" xfId="0" applyNumberFormat="1" applyFont="1" applyBorder="1"/>
    <xf numFmtId="180" fontId="5" fillId="0" borderId="12" xfId="0" applyNumberFormat="1" applyFont="1" applyBorder="1"/>
    <xf numFmtId="180" fontId="5" fillId="0" borderId="6" xfId="0" applyNumberFormat="1" applyFont="1" applyBorder="1"/>
    <xf numFmtId="179" fontId="5" fillId="0" borderId="12" xfId="0" applyNumberFormat="1" applyFont="1" applyBorder="1" applyAlignment="1"/>
    <xf numFmtId="180" fontId="5" fillId="0" borderId="12" xfId="0" applyNumberFormat="1" applyFont="1" applyBorder="1" applyAlignment="1"/>
    <xf numFmtId="181" fontId="5" fillId="0" borderId="6" xfId="0" applyNumberFormat="1" applyFont="1" applyBorder="1" applyAlignment="1"/>
    <xf numFmtId="180" fontId="5" fillId="0" borderId="6" xfId="0" applyNumberFormat="1" applyFont="1" applyBorder="1" applyAlignment="1"/>
    <xf numFmtId="179" fontId="5" fillId="0" borderId="6" xfId="0" applyNumberFormat="1" applyFont="1" applyBorder="1" applyAlignment="1"/>
    <xf numFmtId="0" fontId="3" fillId="0" borderId="9" xfId="0" applyFont="1" applyBorder="1" applyAlignment="1">
      <alignment horizontal="center"/>
    </xf>
    <xf numFmtId="38" fontId="3" fillId="0" borderId="9" xfId="11" applyFont="1" applyBorder="1"/>
    <xf numFmtId="0" fontId="3" fillId="0" borderId="12" xfId="0" applyFont="1" applyBorder="1" applyAlignment="1">
      <alignment horizontal="center"/>
    </xf>
    <xf numFmtId="10" fontId="3" fillId="0" borderId="11" xfId="0" applyNumberFormat="1" applyFont="1" applyBorder="1" applyAlignment="1">
      <alignment wrapText="1"/>
    </xf>
    <xf numFmtId="38" fontId="3" fillId="0" borderId="4" xfId="11" applyFont="1" applyBorder="1"/>
    <xf numFmtId="179" fontId="3" fillId="0" borderId="5" xfId="11" applyNumberFormat="1" applyFont="1" applyBorder="1"/>
    <xf numFmtId="10" fontId="3" fillId="0" borderId="5" xfId="0" applyNumberFormat="1" applyFont="1" applyBorder="1" applyAlignment="1">
      <alignment wrapText="1"/>
    </xf>
    <xf numFmtId="0" fontId="3" fillId="0" borderId="9" xfId="0" applyFont="1" applyBorder="1" applyAlignment="1">
      <alignment horizontal="distributed"/>
    </xf>
    <xf numFmtId="0" fontId="3" fillId="0" borderId="11" xfId="0" applyFont="1" applyBorder="1" applyAlignment="1">
      <alignment horizontal="distributed"/>
    </xf>
    <xf numFmtId="0" fontId="3" fillId="0" borderId="5" xfId="0" applyFont="1" applyBorder="1"/>
    <xf numFmtId="0" fontId="3" fillId="0" borderId="9" xfId="0" applyFont="1" applyBorder="1" applyAlignment="1">
      <alignment horizontal="distributed" wrapText="1"/>
    </xf>
    <xf numFmtId="0" fontId="3" fillId="0" borderId="11" xfId="0" applyFont="1" applyBorder="1"/>
    <xf numFmtId="0" fontId="3" fillId="0" borderId="5" xfId="0" applyFont="1" applyBorder="1" applyAlignment="1">
      <alignment wrapText="1"/>
    </xf>
    <xf numFmtId="0" fontId="0" fillId="0" borderId="11" xfId="0" applyBorder="1" applyAlignment="1">
      <alignment horizontal="distributed"/>
    </xf>
    <xf numFmtId="0" fontId="3" fillId="0" borderId="11" xfId="0" applyFont="1" applyBorder="1" applyAlignment="1">
      <alignment wrapText="1"/>
    </xf>
    <xf numFmtId="0" fontId="0" fillId="0" borderId="11" xfId="0" applyBorder="1" applyAlignment="1">
      <alignment horizontal="distributed" wrapText="1"/>
    </xf>
    <xf numFmtId="0" fontId="3" fillId="0" borderId="4" xfId="0" applyFont="1" applyBorder="1"/>
    <xf numFmtId="179" fontId="3" fillId="0" borderId="5" xfId="0" applyNumberFormat="1" applyFont="1" applyBorder="1"/>
    <xf numFmtId="0" fontId="3" fillId="0" borderId="9" xfId="0" applyFont="1" applyBorder="1"/>
    <xf numFmtId="0" fontId="3" fillId="0" borderId="6" xfId="0" applyFont="1" applyBorder="1"/>
    <xf numFmtId="0" fontId="14" fillId="0" borderId="9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176" fontId="15" fillId="0" borderId="1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177" fontId="3" fillId="0" borderId="11" xfId="0" applyNumberFormat="1" applyFont="1" applyFill="1" applyBorder="1" applyAlignment="1">
      <alignment horizontal="left" vertical="center"/>
    </xf>
    <xf numFmtId="177" fontId="3" fillId="0" borderId="17" xfId="0" applyNumberFormat="1" applyFont="1" applyFill="1" applyBorder="1" applyAlignment="1">
      <alignment horizontal="left" vertical="center"/>
    </xf>
    <xf numFmtId="177" fontId="3" fillId="0" borderId="20" xfId="0" applyNumberFormat="1" applyFont="1" applyFill="1" applyBorder="1" applyAlignment="1">
      <alignment horizontal="left" vertical="center"/>
    </xf>
    <xf numFmtId="9" fontId="5" fillId="0" borderId="4" xfId="10" quotePrefix="1" applyFont="1" applyFill="1" applyBorder="1" applyAlignment="1">
      <alignment horizontal="left" wrapText="1" shrinkToFit="1"/>
    </xf>
    <xf numFmtId="0" fontId="5" fillId="0" borderId="9" xfId="0" quotePrefix="1" applyFont="1" applyFill="1" applyBorder="1" applyAlignment="1">
      <alignment horizontal="left" shrinkToFit="1"/>
    </xf>
    <xf numFmtId="189" fontId="18" fillId="0" borderId="12" xfId="0" applyNumberFormat="1" applyFont="1" applyFill="1" applyBorder="1" applyAlignment="1"/>
    <xf numFmtId="181" fontId="3" fillId="0" borderId="1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9" fontId="20" fillId="0" borderId="12" xfId="0" applyNumberFormat="1" applyFont="1" applyBorder="1"/>
    <xf numFmtId="179" fontId="20" fillId="0" borderId="12" xfId="0" applyNumberFormat="1" applyFont="1" applyBorder="1" applyAlignment="1"/>
    <xf numFmtId="179" fontId="21" fillId="0" borderId="11" xfId="11" applyNumberFormat="1" applyFont="1" applyBorder="1"/>
    <xf numFmtId="179" fontId="21" fillId="0" borderId="11" xfId="0" applyNumberFormat="1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12" fillId="0" borderId="3" xfId="0" applyFont="1" applyBorder="1" applyAlignment="1">
      <alignment horizontal="distributed" vertical="center" wrapText="1" justifyLastLine="1"/>
    </xf>
    <xf numFmtId="0" fontId="12" fillId="0" borderId="1" xfId="0" applyFont="1" applyBorder="1" applyAlignment="1">
      <alignment horizontal="distributed" vertical="center" justifyLastLine="1"/>
    </xf>
    <xf numFmtId="0" fontId="12" fillId="0" borderId="2" xfId="0" applyFont="1" applyBorder="1" applyAlignment="1">
      <alignment horizontal="distributed" vertical="center" wrapText="1" justifyLastLine="1" shrinkToFit="1"/>
    </xf>
    <xf numFmtId="0" fontId="12" fillId="0" borderId="1" xfId="0" applyFont="1" applyBorder="1" applyAlignment="1">
      <alignment horizontal="distributed" vertical="center" wrapText="1" justifyLastLine="1" shrinkToFit="1"/>
    </xf>
    <xf numFmtId="0" fontId="12" fillId="0" borderId="1" xfId="0" applyFont="1" applyBorder="1" applyAlignment="1">
      <alignment vertical="center" justifyLastLine="1"/>
    </xf>
    <xf numFmtId="0" fontId="12" fillId="0" borderId="1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center" vertical="distributed"/>
    </xf>
    <xf numFmtId="0" fontId="3" fillId="0" borderId="3" xfId="0" applyFont="1" applyBorder="1" applyAlignment="1">
      <alignment horizontal="center"/>
    </xf>
    <xf numFmtId="177" fontId="3" fillId="0" borderId="2" xfId="0" applyNumberFormat="1" applyFont="1" applyBorder="1" applyAlignment="1">
      <alignment horizontal="left" vertical="center"/>
    </xf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 applyAlignment="1">
      <alignment horizontal="left" vertical="center"/>
    </xf>
    <xf numFmtId="0" fontId="20" fillId="0" borderId="12" xfId="0" applyFont="1" applyBorder="1" applyAlignment="1">
      <alignment horizontal="center" shrinkToFit="1"/>
    </xf>
    <xf numFmtId="0" fontId="20" fillId="0" borderId="12" xfId="0" applyFont="1" applyFill="1" applyBorder="1" applyAlignment="1">
      <alignment horizontal="left" indent="1" shrinkToFit="1"/>
    </xf>
    <xf numFmtId="0" fontId="20" fillId="0" borderId="9" xfId="0" applyFont="1" applyFill="1" applyBorder="1" applyAlignment="1">
      <alignment horizontal="left" wrapText="1" shrinkToFit="1"/>
    </xf>
    <xf numFmtId="179" fontId="20" fillId="0" borderId="12" xfId="0" applyNumberFormat="1" applyFont="1" applyFill="1" applyBorder="1"/>
    <xf numFmtId="0" fontId="20" fillId="0" borderId="12" xfId="0" applyFont="1" applyFill="1" applyBorder="1" applyAlignment="1">
      <alignment horizontal="center"/>
    </xf>
    <xf numFmtId="180" fontId="20" fillId="0" borderId="12" xfId="0" applyNumberFormat="1" applyFont="1" applyFill="1" applyBorder="1"/>
    <xf numFmtId="182" fontId="20" fillId="0" borderId="12" xfId="0" applyNumberFormat="1" applyFont="1" applyFill="1" applyBorder="1" applyAlignment="1" applyProtection="1">
      <alignment wrapText="1" shrinkToFit="1"/>
      <protection locked="0"/>
    </xf>
    <xf numFmtId="0" fontId="20" fillId="0" borderId="6" xfId="0" applyFont="1" applyBorder="1" applyAlignment="1">
      <alignment horizontal="center" shrinkToFit="1"/>
    </xf>
    <xf numFmtId="0" fontId="20" fillId="0" borderId="6" xfId="0" applyFont="1" applyFill="1" applyBorder="1" applyAlignment="1">
      <alignment horizontal="left" indent="1" shrinkToFit="1"/>
    </xf>
    <xf numFmtId="0" fontId="20" fillId="0" borderId="4" xfId="0" applyFont="1" applyFill="1" applyBorder="1" applyAlignment="1">
      <alignment horizontal="left" wrapText="1" shrinkToFit="1"/>
    </xf>
    <xf numFmtId="179" fontId="20" fillId="0" borderId="6" xfId="0" applyNumberFormat="1" applyFont="1" applyFill="1" applyBorder="1"/>
    <xf numFmtId="0" fontId="20" fillId="0" borderId="6" xfId="0" applyFont="1" applyFill="1" applyBorder="1" applyAlignment="1">
      <alignment horizontal="center"/>
    </xf>
    <xf numFmtId="180" fontId="20" fillId="0" borderId="6" xfId="0" applyNumberFormat="1" applyFont="1" applyFill="1" applyBorder="1"/>
    <xf numFmtId="182" fontId="20" fillId="0" borderId="6" xfId="0" applyNumberFormat="1" applyFont="1" applyFill="1" applyBorder="1" applyAlignment="1" applyProtection="1">
      <alignment wrapText="1" shrinkToFit="1"/>
      <protection locked="0"/>
    </xf>
    <xf numFmtId="0" fontId="5" fillId="0" borderId="12" xfId="0" applyFont="1" applyBorder="1" applyAlignment="1">
      <alignment horizontal="left" indent="1" shrinkToFit="1"/>
    </xf>
    <xf numFmtId="0" fontId="5" fillId="0" borderId="6" xfId="0" applyFont="1" applyFill="1" applyBorder="1" applyAlignment="1">
      <alignment horizontal="left" shrinkToFit="1"/>
    </xf>
    <xf numFmtId="0" fontId="5" fillId="0" borderId="9" xfId="0" quotePrefix="1" applyFont="1" applyBorder="1" applyAlignment="1">
      <alignment horizontal="left" shrinkToFit="1"/>
    </xf>
    <xf numFmtId="0" fontId="5" fillId="0" borderId="6" xfId="0" applyFont="1" applyBorder="1" applyAlignment="1">
      <alignment horizontal="left" indent="1" shrinkToFit="1"/>
    </xf>
    <xf numFmtId="9" fontId="5" fillId="0" borderId="4" xfId="0" applyNumberFormat="1" applyFont="1" applyBorder="1" applyAlignment="1">
      <alignment horizontal="left" shrinkToFit="1"/>
    </xf>
    <xf numFmtId="181" fontId="5" fillId="0" borderId="6" xfId="0" applyNumberFormat="1" applyFont="1" applyBorder="1"/>
    <xf numFmtId="182" fontId="5" fillId="0" borderId="12" xfId="0" applyNumberFormat="1" applyFont="1" applyBorder="1" applyAlignment="1" applyProtection="1">
      <alignment wrapText="1" shrinkToFit="1"/>
      <protection locked="0"/>
    </xf>
    <xf numFmtId="0" fontId="5" fillId="0" borderId="9" xfId="0" quotePrefix="1" applyFont="1" applyBorder="1" applyAlignment="1">
      <alignment horizontal="left" wrapText="1" shrinkToFit="1"/>
    </xf>
    <xf numFmtId="0" fontId="5" fillId="0" borderId="12" xfId="0" applyFont="1" applyBorder="1" applyAlignment="1">
      <alignment horizontal="left" wrapText="1" indent="1"/>
    </xf>
    <xf numFmtId="0" fontId="5" fillId="0" borderId="6" xfId="0" applyFont="1" applyBorder="1" applyAlignment="1">
      <alignment horizontal="left" wrapText="1" indent="1"/>
    </xf>
    <xf numFmtId="0" fontId="5" fillId="0" borderId="12" xfId="0" applyFont="1" applyBorder="1" applyAlignment="1">
      <alignment horizontal="left" wrapText="1" indent="1" shrinkToFit="1"/>
    </xf>
    <xf numFmtId="0" fontId="5" fillId="0" borderId="9" xfId="0" applyFont="1" applyBorder="1" applyAlignment="1">
      <alignment horizontal="left" wrapText="1" shrinkToFit="1"/>
    </xf>
    <xf numFmtId="0" fontId="5" fillId="0" borderId="6" xfId="0" applyFont="1" applyBorder="1" applyAlignment="1">
      <alignment horizontal="left" wrapText="1" indent="1" shrinkToFit="1"/>
    </xf>
    <xf numFmtId="182" fontId="5" fillId="0" borderId="12" xfId="0" applyNumberFormat="1" applyFont="1" applyBorder="1" applyAlignment="1" applyProtection="1">
      <alignment wrapText="1" shrinkToFit="1"/>
      <protection locked="0"/>
    </xf>
    <xf numFmtId="0" fontId="3" fillId="0" borderId="8" xfId="0" applyFont="1" applyBorder="1" applyAlignment="1">
      <alignment horizontal="right" vertical="center"/>
    </xf>
    <xf numFmtId="0" fontId="17" fillId="0" borderId="8" xfId="0" applyFont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distributed" vertical="center"/>
    </xf>
    <xf numFmtId="0" fontId="15" fillId="0" borderId="8" xfId="0" applyFont="1" applyFill="1" applyBorder="1" applyAlignment="1" applyProtection="1">
      <alignment horizontal="left" vertical="center" indent="1" shrinkToFit="1"/>
      <protection locked="0"/>
    </xf>
    <xf numFmtId="0" fontId="15" fillId="0" borderId="2" xfId="0" applyFont="1" applyFill="1" applyBorder="1" applyAlignment="1" applyProtection="1">
      <alignment horizontal="left" vertical="center" indent="1" shrinkToFit="1"/>
      <protection locked="0"/>
    </xf>
    <xf numFmtId="176" fontId="15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88" fontId="8" fillId="0" borderId="8" xfId="0" applyNumberFormat="1" applyFont="1" applyBorder="1" applyAlignment="1">
      <alignment horizontal="right" vertical="center" shrinkToFi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distributed" vertical="center" wrapText="1" justifyLastLine="1" shrinkToFit="1"/>
    </xf>
    <xf numFmtId="0" fontId="12" fillId="0" borderId="2" xfId="0" applyFont="1" applyBorder="1" applyAlignment="1">
      <alignment horizontal="distributed" vertical="center" wrapText="1" justifyLastLine="1" shrinkToFi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5" borderId="8" xfId="0" applyFont="1" applyFill="1" applyBorder="1" applyAlignment="1" applyProtection="1">
      <alignment horizontal="left" vertical="center" wrapText="1" indent="1"/>
      <protection locked="0"/>
    </xf>
    <xf numFmtId="0" fontId="14" fillId="5" borderId="8" xfId="0" applyFont="1" applyFill="1" applyBorder="1" applyAlignment="1" applyProtection="1">
      <alignment horizontal="left" vertical="center" indent="1"/>
      <protection locked="0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distributed" vertical="center" wrapText="1" justifyLastLine="1" shrinkToFit="1"/>
    </xf>
    <xf numFmtId="0" fontId="12" fillId="0" borderId="2" xfId="0" applyFont="1" applyFill="1" applyBorder="1" applyAlignment="1">
      <alignment horizontal="distributed" vertical="center" wrapText="1" justifyLastLine="1" shrinkToFit="1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right" vertical="center"/>
    </xf>
    <xf numFmtId="0" fontId="17" fillId="0" borderId="8" xfId="0" applyFont="1" applyFill="1" applyBorder="1" applyAlignment="1" applyProtection="1">
      <alignment horizontal="center" vertical="center"/>
      <protection locked="0"/>
    </xf>
    <xf numFmtId="176" fontId="15" fillId="0" borderId="19" xfId="0" applyNumberFormat="1" applyFont="1" applyFill="1" applyBorder="1" applyAlignment="1">
      <alignment horizontal="right" vertical="center" indent="1"/>
    </xf>
    <xf numFmtId="0" fontId="8" fillId="0" borderId="19" xfId="0" applyFont="1" applyFill="1" applyBorder="1" applyAlignment="1">
      <alignment horizontal="center" vertical="center"/>
    </xf>
    <xf numFmtId="176" fontId="15" fillId="0" borderId="16" xfId="0" applyNumberFormat="1" applyFont="1" applyFill="1" applyBorder="1" applyAlignment="1">
      <alignment horizontal="right" vertical="center" indent="1"/>
    </xf>
    <xf numFmtId="0" fontId="8" fillId="0" borderId="16" xfId="0" applyFont="1" applyFill="1" applyBorder="1" applyAlignment="1">
      <alignment horizontal="center" vertical="center"/>
    </xf>
    <xf numFmtId="188" fontId="8" fillId="0" borderId="16" xfId="0" applyNumberFormat="1" applyFont="1" applyFill="1" applyBorder="1" applyAlignment="1">
      <alignment horizontal="center" vertical="center" shrinkToFit="1"/>
    </xf>
    <xf numFmtId="188" fontId="8" fillId="0" borderId="19" xfId="0" applyNumberFormat="1" applyFont="1" applyFill="1" applyBorder="1" applyAlignment="1">
      <alignment horizontal="center" vertical="center" shrinkToFit="1"/>
    </xf>
    <xf numFmtId="0" fontId="14" fillId="0" borderId="18" xfId="0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14" fillId="0" borderId="3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193" fontId="15" fillId="0" borderId="8" xfId="0" applyNumberFormat="1" applyFont="1" applyFill="1" applyBorder="1" applyAlignment="1">
      <alignment horizontal="right" vertical="center" indent="1"/>
    </xf>
    <xf numFmtId="0" fontId="16" fillId="0" borderId="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5" fillId="0" borderId="8" xfId="0" applyFont="1" applyFill="1" applyBorder="1" applyAlignment="1" applyProtection="1">
      <alignment horizontal="left" vertical="center" wrapText="1" indent="1"/>
      <protection locked="0"/>
    </xf>
    <xf numFmtId="0" fontId="14" fillId="0" borderId="8" xfId="0" applyFont="1" applyFill="1" applyBorder="1" applyAlignment="1" applyProtection="1">
      <alignment horizontal="left" vertical="center" indent="1"/>
      <protection locked="0"/>
    </xf>
    <xf numFmtId="0" fontId="14" fillId="0" borderId="15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194" fontId="8" fillId="0" borderId="19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distributed"/>
    </xf>
    <xf numFmtId="0" fontId="0" fillId="0" borderId="5" xfId="0" applyBorder="1" applyAlignment="1">
      <alignment horizontal="distributed"/>
    </xf>
    <xf numFmtId="0" fontId="3" fillId="0" borderId="3" xfId="0" applyFont="1" applyBorder="1" applyAlignment="1">
      <alignment horizontal="distributed"/>
    </xf>
    <xf numFmtId="0" fontId="3" fillId="0" borderId="2" xfId="0" applyFont="1" applyBorder="1" applyAlignment="1">
      <alignment horizontal="distributed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/>
    </xf>
    <xf numFmtId="0" fontId="3" fillId="0" borderId="4" xfId="0" applyFont="1" applyBorder="1" applyAlignment="1">
      <alignment horizontal="distributed" wrapText="1"/>
    </xf>
    <xf numFmtId="0" fontId="0" fillId="0" borderId="5" xfId="0" applyBorder="1" applyAlignment="1">
      <alignment horizontal="distributed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>
      <alignment horizontal="distributed"/>
    </xf>
    <xf numFmtId="0" fontId="3" fillId="0" borderId="11" xfId="0" applyFont="1" applyBorder="1" applyAlignment="1">
      <alignment horizontal="distributed"/>
    </xf>
    <xf numFmtId="0" fontId="0" fillId="0" borderId="11" xfId="0" applyBorder="1" applyAlignment="1">
      <alignment horizontal="distributed"/>
    </xf>
    <xf numFmtId="0" fontId="0" fillId="0" borderId="4" xfId="0" applyBorder="1" applyAlignment="1">
      <alignment horizontal="distributed"/>
    </xf>
    <xf numFmtId="0" fontId="5" fillId="0" borderId="9" xfId="0" applyFont="1" applyBorder="1" applyAlignment="1">
      <alignment vertical="top" wrapText="1" shrinkToFit="1"/>
    </xf>
    <xf numFmtId="0" fontId="5" fillId="0" borderId="11" xfId="0" applyFont="1" applyBorder="1" applyAlignment="1">
      <alignment vertical="top" wrapText="1" shrinkToFit="1"/>
    </xf>
    <xf numFmtId="0" fontId="5" fillId="0" borderId="13" xfId="0" applyFont="1" applyBorder="1" applyAlignment="1">
      <alignment vertical="top" wrapText="1" shrinkToFit="1"/>
    </xf>
    <xf numFmtId="0" fontId="5" fillId="0" borderId="14" xfId="0" applyFont="1" applyBorder="1" applyAlignment="1">
      <alignment vertical="top" wrapText="1" shrinkToFit="1"/>
    </xf>
    <xf numFmtId="0" fontId="0" fillId="0" borderId="13" xfId="0" applyBorder="1" applyAlignment="1">
      <alignment vertical="top" shrinkToFit="1"/>
    </xf>
    <xf numFmtId="0" fontId="0" fillId="0" borderId="14" xfId="0" applyBorder="1" applyAlignment="1">
      <alignment vertical="top" shrinkToFit="1"/>
    </xf>
    <xf numFmtId="0" fontId="0" fillId="0" borderId="4" xfId="0" applyBorder="1" applyAlignment="1">
      <alignment vertical="top" shrinkToFit="1"/>
    </xf>
    <xf numFmtId="0" fontId="0" fillId="0" borderId="5" xfId="0" applyBorder="1" applyAlignment="1">
      <alignment vertical="top" shrinkToFit="1"/>
    </xf>
    <xf numFmtId="0" fontId="0" fillId="0" borderId="13" xfId="0" applyBorder="1"/>
    <xf numFmtId="0" fontId="0" fillId="0" borderId="14" xfId="0" applyBorder="1"/>
    <xf numFmtId="0" fontId="0" fillId="0" borderId="4" xfId="0" applyBorder="1"/>
    <xf numFmtId="0" fontId="0" fillId="0" borderId="5" xfId="0" applyBorder="1"/>
    <xf numFmtId="0" fontId="5" fillId="0" borderId="12" xfId="0" applyNumberFormat="1" applyFont="1" applyBorder="1" applyAlignment="1">
      <alignment wrapText="1" shrinkToFit="1"/>
    </xf>
    <xf numFmtId="0" fontId="0" fillId="0" borderId="6" xfId="0" applyFont="1" applyBorder="1" applyAlignment="1">
      <alignment wrapText="1"/>
    </xf>
    <xf numFmtId="182" fontId="5" fillId="0" borderId="12" xfId="0" applyNumberFormat="1" applyFont="1" applyBorder="1" applyAlignment="1" applyProtection="1">
      <alignment wrapText="1" shrinkToFit="1"/>
      <protection locked="0"/>
    </xf>
    <xf numFmtId="0" fontId="0" fillId="0" borderId="6" xfId="0" applyBorder="1" applyAlignment="1">
      <alignment wrapText="1" shrinkToFit="1"/>
    </xf>
  </cellXfs>
  <cellStyles count="14">
    <cellStyle name="Grey" xfId="1" xr:uid="{00000000-0005-0000-0000-000000000000}"/>
    <cellStyle name="Input [yellow]" xfId="2" xr:uid="{00000000-0005-0000-0000-000001000000}"/>
    <cellStyle name="Normal - Style1" xfId="3" xr:uid="{00000000-0005-0000-0000-000002000000}"/>
    <cellStyle name="Normal_1702H" xfId="4" xr:uid="{00000000-0005-0000-0000-000003000000}"/>
    <cellStyle name="Percent [2]" xfId="5" xr:uid="{00000000-0005-0000-0000-000004000000}"/>
    <cellStyle name="Tusental (0)_pldt" xfId="6" xr:uid="{00000000-0005-0000-0000-000005000000}"/>
    <cellStyle name="Tusental_pldt" xfId="7" xr:uid="{00000000-0005-0000-0000-000006000000}"/>
    <cellStyle name="Valuta (0)_pldt" xfId="8" xr:uid="{00000000-0005-0000-0000-000007000000}"/>
    <cellStyle name="Valuta_pldt" xfId="9" xr:uid="{00000000-0005-0000-0000-000008000000}"/>
    <cellStyle name="パーセント" xfId="10" builtinId="5"/>
    <cellStyle name="桁区切り" xfId="11" builtinId="6"/>
    <cellStyle name="標準" xfId="0" builtinId="0"/>
    <cellStyle name="標準 2" xfId="12" xr:uid="{00000000-0005-0000-0000-00000C000000}"/>
    <cellStyle name="未定義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KCTLSV3\CIATEC&#20849;&#26377;\50&#24314;&#31689;&#37096;\99&#20491;&#20154;&#21029;&#26989;&#21209;&#12487;&#12540;&#12479;\02&#35373;&#35336;&#19968;&#35506;\10&#31712;&#21407;&#12288;&#20037;&#32654;\&#30476;&#21942;&#20303;&#23429;&#30707;&#20117;&#22243;&#22320;&#35373;&#35336;&#26360;\&#20013;&#20303;&#2684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カバー"/>
      <sheetName val="表紙"/>
      <sheetName val="総括表"/>
      <sheetName val="内訳書（Ａ共通）"/>
      <sheetName val="内訳書 (Ｂ-1直接仮設)"/>
      <sheetName val="内訳書 (Ｂ-2土) "/>
      <sheetName val="内訳書 (Ｂ-3地業) "/>
      <sheetName val="内訳書 (B-4鉄筋)"/>
      <sheetName val="内訳書 (B-5ｺﾝｸﾘｰﾄ) "/>
      <sheetName val="内訳書 (B-6型枠) "/>
      <sheetName val="内訳書 (B-7既製ｺﾝｸﾘｰﾄ)"/>
      <sheetName val="内訳書 (B-8防水)"/>
      <sheetName val="内訳書 (B-9タイル) "/>
      <sheetName val="内訳書 (B-10木及木製パネル)"/>
      <sheetName val="内訳書 (B-11金属) "/>
      <sheetName val="内訳書 (B-12左官) "/>
      <sheetName val="内訳書 (B-13木製)"/>
      <sheetName val="内訳書 (B-14金属製建具) "/>
      <sheetName val="内訳書 (B-15硝子) "/>
      <sheetName val="内訳書 (B-16塗装) "/>
      <sheetName val="内訳書 (B-17仕上塗装) "/>
      <sheetName val="内訳書 (B-18内外装) "/>
      <sheetName val="内訳書 (B-19仕上ﾕﾆｯﾄ) "/>
      <sheetName val="内訳書 (B-20その他)"/>
      <sheetName val="諸経費"/>
      <sheetName val="営繕経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CEBE6-6017-4B51-8DE8-1D0B1A3C7143}">
  <sheetPr>
    <pageSetUpPr fitToPage="1"/>
  </sheetPr>
  <dimension ref="B1:N10"/>
  <sheetViews>
    <sheetView showZeros="0" tabSelected="1" view="pageBreakPreview" topLeftCell="A3" zoomScale="85" zoomScaleNormal="85" zoomScaleSheetLayoutView="85" workbookViewId="0">
      <selection activeCell="H2" sqref="H2"/>
    </sheetView>
  </sheetViews>
  <sheetFormatPr defaultColWidth="9" defaultRowHeight="28.05" customHeight="1"/>
  <cols>
    <col min="1" max="1" width="3.21875" style="4" customWidth="1"/>
    <col min="2" max="14" width="10.109375" style="4" customWidth="1"/>
    <col min="15" max="16384" width="9" style="4"/>
  </cols>
  <sheetData>
    <row r="1" spans="2:14" ht="28.05" customHeight="1">
      <c r="B1" s="200" t="s">
        <v>33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2:14" ht="25.05" customHeight="1">
      <c r="B2" s="252"/>
      <c r="C2" s="202"/>
      <c r="D2" s="202"/>
      <c r="E2" s="203"/>
      <c r="F2" s="254"/>
      <c r="G2" s="255"/>
      <c r="H2" s="204"/>
      <c r="I2" s="205"/>
      <c r="J2" s="206"/>
      <c r="K2" s="205"/>
      <c r="L2" s="206"/>
      <c r="M2" s="207"/>
      <c r="N2" s="203"/>
    </row>
    <row r="3" spans="2:14" ht="56.1" customHeight="1">
      <c r="B3" s="253"/>
      <c r="C3" s="183"/>
      <c r="D3" s="12"/>
      <c r="E3" s="2"/>
      <c r="F3" s="256"/>
      <c r="G3" s="257"/>
      <c r="H3" s="2"/>
      <c r="I3" s="183"/>
      <c r="J3" s="12"/>
      <c r="K3" s="183"/>
      <c r="L3" s="12"/>
      <c r="M3" s="173"/>
      <c r="N3" s="183"/>
    </row>
    <row r="4" spans="2:14" ht="56.1" customHeight="1">
      <c r="B4" s="258" t="s">
        <v>62</v>
      </c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60"/>
    </row>
    <row r="5" spans="2:14" ht="56.1" customHeight="1">
      <c r="B5" s="195"/>
      <c r="C5" s="246" t="s">
        <v>34</v>
      </c>
      <c r="D5" s="246"/>
      <c r="E5" s="261" t="s">
        <v>197</v>
      </c>
      <c r="F5" s="262"/>
      <c r="G5" s="262"/>
      <c r="H5" s="262"/>
      <c r="I5" s="262"/>
      <c r="J5" s="262"/>
      <c r="K5" s="262"/>
      <c r="L5" s="262"/>
      <c r="M5" s="262"/>
      <c r="N5" s="49"/>
    </row>
    <row r="6" spans="2:14" ht="56.1" customHeight="1">
      <c r="B6" s="208"/>
      <c r="C6" s="246" t="s">
        <v>140</v>
      </c>
      <c r="D6" s="246"/>
      <c r="E6" s="247" t="s">
        <v>196</v>
      </c>
      <c r="F6" s="247"/>
      <c r="G6" s="247"/>
      <c r="H6" s="247"/>
      <c r="I6" s="247"/>
      <c r="J6" s="247"/>
      <c r="K6" s="247"/>
      <c r="L6" s="247"/>
      <c r="M6" s="247"/>
      <c r="N6" s="248"/>
    </row>
    <row r="7" spans="2:14" ht="56.1" customHeight="1">
      <c r="B7" s="209"/>
      <c r="C7" s="246" t="s">
        <v>1</v>
      </c>
      <c r="D7" s="246"/>
      <c r="E7" s="249"/>
      <c r="F7" s="249"/>
      <c r="G7" s="249"/>
      <c r="H7" s="250" t="s">
        <v>35</v>
      </c>
      <c r="I7" s="250"/>
      <c r="J7" s="250"/>
      <c r="K7" s="250"/>
      <c r="L7" s="251" t="s">
        <v>205</v>
      </c>
      <c r="M7" s="251"/>
      <c r="N7" s="210"/>
    </row>
    <row r="8" spans="2:14" ht="56.1" customHeight="1">
      <c r="B8" s="3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"/>
    </row>
    <row r="9" spans="2:14" ht="56.1" customHeight="1">
      <c r="B9" s="182"/>
      <c r="C9" s="212"/>
      <c r="D9" s="212"/>
      <c r="E9" s="212"/>
      <c r="F9" s="212"/>
      <c r="G9" s="212"/>
      <c r="H9" s="212"/>
      <c r="I9" s="242" t="s">
        <v>141</v>
      </c>
      <c r="J9" s="242"/>
      <c r="K9" s="243">
        <v>6</v>
      </c>
      <c r="L9" s="243"/>
      <c r="M9" s="243"/>
      <c r="N9" s="213" t="s">
        <v>43</v>
      </c>
    </row>
    <row r="10" spans="2:14" ht="56.1" customHeight="1">
      <c r="B10" s="3"/>
      <c r="C10" s="211"/>
      <c r="D10" s="211"/>
      <c r="E10" s="211"/>
      <c r="F10" s="211"/>
      <c r="G10" s="211"/>
      <c r="H10" s="211"/>
      <c r="I10" s="244" t="s">
        <v>204</v>
      </c>
      <c r="J10" s="244"/>
      <c r="K10" s="244"/>
      <c r="L10" s="244"/>
      <c r="M10" s="244"/>
      <c r="N10" s="245"/>
    </row>
  </sheetData>
  <mergeCells count="15">
    <mergeCell ref="B2:B3"/>
    <mergeCell ref="F2:G2"/>
    <mergeCell ref="F3:G3"/>
    <mergeCell ref="B4:N4"/>
    <mergeCell ref="C5:D5"/>
    <mergeCell ref="E5:M5"/>
    <mergeCell ref="I9:J9"/>
    <mergeCell ref="K9:M9"/>
    <mergeCell ref="I10:N10"/>
    <mergeCell ref="C6:D6"/>
    <mergeCell ref="E6:N6"/>
    <mergeCell ref="C7:D7"/>
    <mergeCell ref="E7:G7"/>
    <mergeCell ref="H7:K7"/>
    <mergeCell ref="L7:M7"/>
  </mergeCells>
  <phoneticPr fontId="2"/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5BF5-75C3-43ED-A1CA-E42942B23132}">
  <dimension ref="A1:S31"/>
  <sheetViews>
    <sheetView showZeros="0" view="pageBreakPreview" zoomScaleNormal="85" zoomScaleSheetLayoutView="75" workbookViewId="0">
      <selection activeCell="A4" sqref="A4"/>
    </sheetView>
  </sheetViews>
  <sheetFormatPr defaultColWidth="9" defaultRowHeight="31.95" customHeight="1"/>
  <cols>
    <col min="1" max="1" width="3" style="63" customWidth="1"/>
    <col min="2" max="2" width="7.6640625" style="63" customWidth="1"/>
    <col min="3" max="3" width="37.44140625" style="66" customWidth="1"/>
    <col min="4" max="4" width="18.77734375" style="66" customWidth="1"/>
    <col min="5" max="5" width="10" style="66" customWidth="1"/>
    <col min="6" max="6" width="5" style="63" customWidth="1"/>
    <col min="7" max="7" width="16" style="69" customWidth="1"/>
    <col min="8" max="8" width="18.6640625" style="69" customWidth="1"/>
    <col min="9" max="9" width="21.21875" style="66" customWidth="1"/>
    <col min="10" max="10" width="18.88671875" style="66" bestFit="1" customWidth="1"/>
    <col min="11" max="11" width="22.21875" style="66" bestFit="1" customWidth="1"/>
    <col min="12" max="12" width="8.21875" style="66" bestFit="1" customWidth="1"/>
    <col min="13" max="13" width="3.21875" style="66" bestFit="1" customWidth="1"/>
    <col min="14" max="14" width="9.44140625" style="66" bestFit="1" customWidth="1"/>
    <col min="15" max="16384" width="9" style="66"/>
  </cols>
  <sheetData>
    <row r="1" spans="2:19" ht="31.95" customHeight="1">
      <c r="B1" s="64" t="s">
        <v>13</v>
      </c>
      <c r="C1" s="64" t="s">
        <v>22</v>
      </c>
      <c r="D1" s="52" t="s">
        <v>37</v>
      </c>
      <c r="E1" s="64" t="s">
        <v>38</v>
      </c>
      <c r="F1" s="64" t="s">
        <v>14</v>
      </c>
      <c r="G1" s="65" t="s">
        <v>15</v>
      </c>
      <c r="H1" s="65" t="s">
        <v>16</v>
      </c>
      <c r="I1" s="64" t="s">
        <v>17</v>
      </c>
      <c r="J1" s="66" t="s">
        <v>76</v>
      </c>
      <c r="K1" s="66" t="s">
        <v>77</v>
      </c>
      <c r="L1" s="66" t="s">
        <v>78</v>
      </c>
    </row>
    <row r="2" spans="2:19" ht="16.05" customHeight="1">
      <c r="B2" s="84"/>
      <c r="C2" s="84"/>
      <c r="D2" s="85"/>
      <c r="E2" s="137"/>
      <c r="F2" s="137"/>
      <c r="G2" s="138"/>
      <c r="H2" s="134">
        <f>ROUNDDOWN(SUM(H4,H6,H8,H10,H12,H14,H16,H18,H20,H22,H24,H26,H28,H30),-3)</f>
        <v>0</v>
      </c>
      <c r="I2" s="137"/>
    </row>
    <row r="3" spans="2:19" ht="16.05" customHeight="1">
      <c r="B3" s="87" t="s">
        <v>119</v>
      </c>
      <c r="C3" s="113" t="s">
        <v>116</v>
      </c>
      <c r="D3" s="89"/>
      <c r="E3" s="114"/>
      <c r="F3" s="91"/>
      <c r="G3" s="115"/>
      <c r="H3" s="114">
        <f>ROUNDDOWN(SUM(H5,H7,H9,H11,H13,H15,H17,H19,H21,H23,H25,H27,H29,H31),-3)</f>
        <v>0</v>
      </c>
      <c r="I3" s="93" t="s">
        <v>47</v>
      </c>
      <c r="N3" s="71"/>
      <c r="R3" s="71"/>
      <c r="S3" s="71"/>
    </row>
    <row r="4" spans="2:19" ht="16.05" customHeight="1">
      <c r="B4" s="94"/>
      <c r="C4" s="116"/>
      <c r="D4" s="96"/>
      <c r="E4" s="136"/>
      <c r="F4" s="132"/>
      <c r="G4" s="133"/>
      <c r="H4" s="134"/>
      <c r="I4" s="100"/>
      <c r="N4" s="71"/>
      <c r="R4" s="71"/>
      <c r="S4" s="71"/>
    </row>
    <row r="5" spans="2:19" ht="16.05" customHeight="1">
      <c r="B5" s="87" t="s">
        <v>127</v>
      </c>
      <c r="C5" s="111"/>
      <c r="D5" s="107"/>
      <c r="E5" s="103"/>
      <c r="F5" s="91"/>
      <c r="G5" s="92"/>
      <c r="H5" s="90"/>
      <c r="I5" s="93"/>
      <c r="J5" s="80"/>
      <c r="K5" s="80"/>
      <c r="N5" s="74"/>
      <c r="R5" s="71"/>
      <c r="S5" s="71"/>
    </row>
    <row r="6" spans="2:19" ht="16.05" customHeight="1">
      <c r="B6" s="94"/>
      <c r="C6" s="112"/>
      <c r="D6" s="108"/>
      <c r="E6" s="136"/>
      <c r="F6" s="132"/>
      <c r="G6" s="133"/>
      <c r="H6" s="134"/>
      <c r="I6" s="100"/>
      <c r="J6" s="80"/>
      <c r="K6" s="80"/>
      <c r="N6" s="74"/>
      <c r="R6" s="71"/>
      <c r="S6" s="71"/>
    </row>
    <row r="7" spans="2:19" ht="16.05" customHeight="1">
      <c r="B7" s="87" t="s">
        <v>126</v>
      </c>
      <c r="C7" s="101"/>
      <c r="D7" s="107"/>
      <c r="E7" s="103"/>
      <c r="F7" s="91"/>
      <c r="G7" s="92"/>
      <c r="H7" s="90"/>
      <c r="I7" s="93"/>
      <c r="J7" s="80"/>
      <c r="K7" s="80"/>
      <c r="N7" s="71"/>
      <c r="R7" s="71"/>
      <c r="S7" s="71"/>
    </row>
    <row r="8" spans="2:19" ht="16.05" customHeight="1">
      <c r="B8" s="94"/>
      <c r="C8" s="104"/>
      <c r="D8" s="108"/>
      <c r="E8" s="136"/>
      <c r="F8" s="132"/>
      <c r="G8" s="133"/>
      <c r="H8" s="134"/>
      <c r="I8" s="100"/>
      <c r="J8" s="80"/>
      <c r="K8" s="80"/>
      <c r="N8" s="71"/>
      <c r="R8" s="71"/>
      <c r="S8" s="71"/>
    </row>
    <row r="9" spans="2:19" ht="16.05" customHeight="1">
      <c r="B9" s="87" t="s">
        <v>128</v>
      </c>
      <c r="C9" s="101"/>
      <c r="D9" s="107"/>
      <c r="E9" s="103"/>
      <c r="F9" s="91"/>
      <c r="G9" s="92"/>
      <c r="H9" s="90"/>
      <c r="I9" s="93"/>
      <c r="J9" s="80"/>
      <c r="K9" s="80"/>
    </row>
    <row r="10" spans="2:19" ht="16.05" customHeight="1">
      <c r="B10" s="94"/>
      <c r="C10" s="104"/>
      <c r="D10" s="192"/>
      <c r="E10" s="136"/>
      <c r="F10" s="132"/>
      <c r="G10" s="133"/>
      <c r="H10" s="134"/>
      <c r="I10" s="100"/>
      <c r="J10" s="80"/>
      <c r="K10" s="80"/>
    </row>
    <row r="11" spans="2:19" ht="16.05" customHeight="1">
      <c r="B11" s="87" t="s">
        <v>129</v>
      </c>
      <c r="C11" s="101"/>
      <c r="D11" s="119"/>
      <c r="E11" s="103"/>
      <c r="F11" s="91"/>
      <c r="G11" s="115"/>
      <c r="H11" s="90"/>
      <c r="I11" s="93"/>
      <c r="J11" s="80"/>
      <c r="K11" s="80"/>
    </row>
    <row r="12" spans="2:19" ht="16.05" customHeight="1">
      <c r="B12" s="94"/>
      <c r="C12" s="104"/>
      <c r="D12" s="120"/>
      <c r="E12" s="136"/>
      <c r="F12" s="132"/>
      <c r="G12" s="133"/>
      <c r="H12" s="134"/>
      <c r="I12" s="100"/>
      <c r="J12" s="80"/>
      <c r="K12" s="80"/>
    </row>
    <row r="13" spans="2:19" ht="16.05" customHeight="1">
      <c r="B13" s="87" t="s">
        <v>80</v>
      </c>
      <c r="C13" s="101"/>
      <c r="D13" s="119"/>
      <c r="E13" s="103"/>
      <c r="F13" s="91"/>
      <c r="G13" s="115"/>
      <c r="H13" s="90"/>
      <c r="I13" s="93"/>
      <c r="J13" s="80"/>
      <c r="K13" s="80"/>
    </row>
    <row r="14" spans="2:19" ht="16.05" customHeight="1">
      <c r="B14" s="94"/>
      <c r="C14" s="104"/>
      <c r="D14" s="120"/>
      <c r="E14" s="136"/>
      <c r="F14" s="132"/>
      <c r="G14" s="133"/>
      <c r="H14" s="134"/>
      <c r="I14" s="100"/>
      <c r="J14" s="80"/>
      <c r="K14" s="80"/>
    </row>
    <row r="15" spans="2:19" ht="16.05" customHeight="1">
      <c r="B15" s="87" t="s">
        <v>82</v>
      </c>
      <c r="C15" s="109"/>
      <c r="D15" s="121"/>
      <c r="E15" s="103"/>
      <c r="F15" s="91"/>
      <c r="G15" s="115"/>
      <c r="H15" s="114"/>
      <c r="I15" s="93"/>
      <c r="J15" s="80"/>
      <c r="K15" s="80"/>
    </row>
    <row r="16" spans="2:19" ht="16.05" customHeight="1">
      <c r="B16" s="94"/>
      <c r="C16" s="110"/>
      <c r="D16" s="122"/>
      <c r="E16" s="131"/>
      <c r="F16" s="132"/>
      <c r="G16" s="141"/>
      <c r="H16" s="142"/>
      <c r="I16" s="135"/>
      <c r="J16" s="80"/>
    </row>
    <row r="17" spans="2:12" ht="16.05" customHeight="1">
      <c r="B17" s="87" t="s">
        <v>84</v>
      </c>
      <c r="C17" s="109"/>
      <c r="D17" s="121"/>
      <c r="E17" s="123"/>
      <c r="F17" s="91"/>
      <c r="G17" s="115"/>
      <c r="H17" s="114"/>
      <c r="I17" s="93"/>
      <c r="J17" s="80"/>
    </row>
    <row r="18" spans="2:12" ht="16.05" customHeight="1">
      <c r="B18" s="94"/>
      <c r="C18" s="104"/>
      <c r="D18" s="122"/>
      <c r="E18" s="136"/>
      <c r="F18" s="132"/>
      <c r="G18" s="141"/>
      <c r="H18" s="142"/>
      <c r="I18" s="135"/>
      <c r="J18" s="80"/>
    </row>
    <row r="19" spans="2:12" ht="16.05" customHeight="1">
      <c r="B19" s="87" t="s">
        <v>86</v>
      </c>
      <c r="C19" s="101"/>
      <c r="D19" s="121"/>
      <c r="E19" s="123"/>
      <c r="F19" s="91"/>
      <c r="G19" s="115"/>
      <c r="H19" s="114"/>
      <c r="I19" s="93"/>
      <c r="J19" s="80"/>
    </row>
    <row r="20" spans="2:12" ht="16.05" customHeight="1">
      <c r="B20" s="94"/>
      <c r="C20" s="104"/>
      <c r="D20" s="122"/>
      <c r="E20" s="124"/>
      <c r="F20" s="98"/>
      <c r="G20" s="141"/>
      <c r="H20" s="142"/>
      <c r="I20" s="100"/>
      <c r="J20" s="80"/>
      <c r="L20" s="73"/>
    </row>
    <row r="21" spans="2:12" ht="16.05" customHeight="1">
      <c r="B21" s="87" t="s">
        <v>90</v>
      </c>
      <c r="C21" s="101"/>
      <c r="D21" s="121"/>
      <c r="E21" s="123"/>
      <c r="F21" s="91"/>
      <c r="G21" s="115"/>
      <c r="H21" s="114"/>
      <c r="I21" s="93"/>
      <c r="J21" s="80"/>
    </row>
    <row r="22" spans="2:12" ht="16.05" customHeight="1">
      <c r="B22" s="94"/>
      <c r="C22" s="104"/>
      <c r="D22" s="122"/>
      <c r="E22" s="136"/>
      <c r="F22" s="132"/>
      <c r="G22" s="133"/>
      <c r="H22" s="134"/>
      <c r="I22" s="100"/>
      <c r="J22" s="80"/>
    </row>
    <row r="23" spans="2:12" ht="16.05" customHeight="1">
      <c r="B23" s="87" t="s">
        <v>92</v>
      </c>
      <c r="C23" s="101"/>
      <c r="D23" s="121"/>
      <c r="E23" s="123"/>
      <c r="F23" s="91"/>
      <c r="G23" s="115"/>
      <c r="H23" s="114"/>
      <c r="I23" s="93"/>
      <c r="J23" s="80"/>
    </row>
    <row r="24" spans="2:12" ht="16.05" customHeight="1">
      <c r="B24" s="94"/>
      <c r="C24" s="104"/>
      <c r="D24" s="122"/>
      <c r="E24" s="136"/>
      <c r="F24" s="132"/>
      <c r="G24" s="133"/>
      <c r="H24" s="134"/>
      <c r="I24" s="100"/>
      <c r="J24" s="80"/>
      <c r="L24" s="73"/>
    </row>
    <row r="25" spans="2:12" ht="16.05" customHeight="1">
      <c r="B25" s="87" t="s">
        <v>93</v>
      </c>
      <c r="C25" s="101"/>
      <c r="D25" s="121"/>
      <c r="E25" s="123"/>
      <c r="F25" s="91"/>
      <c r="G25" s="115"/>
      <c r="H25" s="114"/>
      <c r="I25" s="93"/>
      <c r="J25" s="80"/>
      <c r="K25" s="80"/>
    </row>
    <row r="26" spans="2:12" ht="16.05" customHeight="1">
      <c r="B26" s="94"/>
      <c r="C26" s="104"/>
      <c r="D26" s="122"/>
      <c r="E26" s="124"/>
      <c r="F26" s="98"/>
      <c r="G26" s="133"/>
      <c r="H26" s="142"/>
      <c r="I26" s="100"/>
      <c r="J26" s="80"/>
    </row>
    <row r="27" spans="2:12" ht="16.05" customHeight="1">
      <c r="B27" s="87" t="s">
        <v>94</v>
      </c>
      <c r="C27" s="101"/>
      <c r="D27" s="191"/>
      <c r="E27" s="123"/>
      <c r="F27" s="91"/>
      <c r="G27" s="115"/>
      <c r="H27" s="114"/>
      <c r="I27" s="93"/>
      <c r="J27" s="80"/>
      <c r="K27" s="80"/>
    </row>
    <row r="28" spans="2:12" ht="16.05" customHeight="1">
      <c r="B28" s="94"/>
      <c r="C28" s="104"/>
      <c r="D28" s="122"/>
      <c r="E28" s="124"/>
      <c r="F28" s="98"/>
      <c r="G28" s="118"/>
      <c r="H28" s="117"/>
      <c r="I28" s="100"/>
      <c r="J28" s="80"/>
    </row>
    <row r="29" spans="2:12" ht="16.05" customHeight="1">
      <c r="B29" s="125" t="s">
        <v>95</v>
      </c>
      <c r="C29" s="101"/>
      <c r="D29" s="126"/>
      <c r="E29" s="123"/>
      <c r="F29" s="91"/>
      <c r="G29" s="115"/>
      <c r="H29" s="114"/>
      <c r="I29" s="93"/>
    </row>
    <row r="30" spans="2:12" ht="16.05" customHeight="1">
      <c r="B30" s="128"/>
      <c r="C30" s="104"/>
      <c r="D30" s="129"/>
      <c r="E30" s="130"/>
      <c r="F30" s="98"/>
      <c r="G30" s="118"/>
      <c r="H30" s="117"/>
      <c r="I30" s="100"/>
    </row>
    <row r="31" spans="2:12" ht="16.05" customHeight="1">
      <c r="B31" s="87"/>
      <c r="C31" s="101"/>
      <c r="D31" s="126"/>
      <c r="E31" s="127"/>
      <c r="F31" s="91"/>
      <c r="G31" s="115"/>
      <c r="H31" s="114"/>
      <c r="I31" s="93"/>
    </row>
  </sheetData>
  <phoneticPr fontId="2"/>
  <printOptions horizontalCentered="1"/>
  <pageMargins left="0.59055118110236227" right="0.59055118110236227" top="0.94488188976377963" bottom="0.27559055118110237" header="0.74803149606299213" footer="0"/>
  <pageSetup paperSize="9" firstPageNumber="7" orientation="landscape" useFirstPageNumber="1" horizontalDpi="300" verticalDpi="300" r:id="rId1"/>
  <headerFooter alignWithMargins="0">
    <oddHeader>&amp;L（修繕内訳書）</oddHeader>
    <oddFooter>&amp;L&amp;"ＭＳ 明朝,標準"&amp;12（NO.&amp;P）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55FA3-72F6-4F2F-867C-23D1FEEB3D0A}">
  <dimension ref="A1:S61"/>
  <sheetViews>
    <sheetView showZeros="0" view="pageBreakPreview" zoomScaleNormal="85" zoomScaleSheetLayoutView="75" workbookViewId="0">
      <selection activeCell="A4" sqref="A4"/>
    </sheetView>
  </sheetViews>
  <sheetFormatPr defaultColWidth="9" defaultRowHeight="31.95" customHeight="1"/>
  <cols>
    <col min="1" max="1" width="3" style="63" customWidth="1"/>
    <col min="2" max="2" width="7.6640625" style="63" customWidth="1"/>
    <col min="3" max="3" width="37.44140625" style="66" customWidth="1"/>
    <col min="4" max="4" width="18.77734375" style="66" customWidth="1"/>
    <col min="5" max="5" width="10" style="66" customWidth="1"/>
    <col min="6" max="6" width="5" style="63" customWidth="1"/>
    <col min="7" max="7" width="16" style="69" customWidth="1"/>
    <col min="8" max="8" width="18.6640625" style="69" customWidth="1"/>
    <col min="9" max="9" width="21.21875" style="66" customWidth="1"/>
    <col min="10" max="10" width="18.88671875" style="66" bestFit="1" customWidth="1"/>
    <col min="11" max="11" width="23.21875" style="66" bestFit="1" customWidth="1"/>
    <col min="12" max="12" width="4.21875" style="66" bestFit="1" customWidth="1"/>
    <col min="13" max="13" width="3.21875" style="66" bestFit="1" customWidth="1"/>
    <col min="14" max="14" width="9.44140625" style="66" bestFit="1" customWidth="1"/>
    <col min="15" max="16384" width="9" style="66"/>
  </cols>
  <sheetData>
    <row r="1" spans="2:19" ht="31.95" customHeight="1">
      <c r="B1" s="64" t="s">
        <v>13</v>
      </c>
      <c r="C1" s="64" t="s">
        <v>22</v>
      </c>
      <c r="D1" s="52" t="s">
        <v>37</v>
      </c>
      <c r="E1" s="64" t="s">
        <v>38</v>
      </c>
      <c r="F1" s="64" t="s">
        <v>14</v>
      </c>
      <c r="G1" s="65" t="s">
        <v>15</v>
      </c>
      <c r="H1" s="65" t="s">
        <v>16</v>
      </c>
      <c r="I1" s="64" t="s">
        <v>17</v>
      </c>
      <c r="J1" s="66" t="s">
        <v>88</v>
      </c>
      <c r="K1" s="66" t="s">
        <v>89</v>
      </c>
    </row>
    <row r="2" spans="2:19" ht="16.05" customHeight="1">
      <c r="B2" s="84"/>
      <c r="C2" s="84"/>
      <c r="D2" s="85"/>
      <c r="E2" s="194"/>
      <c r="F2" s="84"/>
      <c r="G2" s="86"/>
      <c r="H2" s="134">
        <f>ROUNDDOWN(SUM(H4,H6,H8,H10,H12,H14,H16,H18,H20,H22,H24,H26,H28,H30,H32,H34,H36,H38,H40,H42,H44,H46,H48,H50,H52,H54,H56,H58,H60),-3)</f>
        <v>0</v>
      </c>
      <c r="I2" s="84"/>
    </row>
    <row r="3" spans="2:19" ht="16.05" customHeight="1">
      <c r="B3" s="87" t="s">
        <v>130</v>
      </c>
      <c r="C3" s="113" t="s">
        <v>131</v>
      </c>
      <c r="D3" s="89"/>
      <c r="E3" s="123"/>
      <c r="F3" s="91"/>
      <c r="G3" s="115"/>
      <c r="H3" s="114">
        <f>ROUNDDOWN(SUM(H5,H7,H9,H11,H13,H15,H17,H19,H21,H23,H25,H27,H29,H31,H33,H35,H37,H39,H41,H43,H45,H47,H49,H51,H53,H55,H57,H59,H61),-3)</f>
        <v>0</v>
      </c>
      <c r="I3" s="93" t="s">
        <v>47</v>
      </c>
      <c r="N3" s="71"/>
      <c r="R3" s="71"/>
      <c r="S3" s="71"/>
    </row>
    <row r="4" spans="2:19" ht="16.05" customHeight="1">
      <c r="B4" s="94"/>
      <c r="C4" s="116"/>
      <c r="D4" s="96"/>
      <c r="E4" s="136"/>
      <c r="F4" s="132"/>
      <c r="G4" s="133"/>
      <c r="H4" s="134"/>
      <c r="I4" s="100"/>
      <c r="N4" s="71"/>
      <c r="R4" s="71"/>
      <c r="S4" s="71"/>
    </row>
    <row r="5" spans="2:19" ht="16.05" customHeight="1">
      <c r="B5" s="87" t="s">
        <v>52</v>
      </c>
      <c r="C5" s="101"/>
      <c r="D5" s="102"/>
      <c r="E5" s="103"/>
      <c r="F5" s="91"/>
      <c r="G5" s="92"/>
      <c r="H5" s="90"/>
      <c r="I5" s="93"/>
      <c r="J5" s="80"/>
      <c r="K5" s="80"/>
      <c r="N5" s="74"/>
      <c r="R5" s="71"/>
      <c r="S5" s="71"/>
    </row>
    <row r="6" spans="2:19" ht="16.05" customHeight="1">
      <c r="B6" s="94"/>
      <c r="C6" s="104"/>
      <c r="D6" s="105"/>
      <c r="E6" s="136"/>
      <c r="F6" s="132"/>
      <c r="G6" s="133"/>
      <c r="H6" s="134"/>
      <c r="I6" s="100"/>
      <c r="J6" s="80"/>
      <c r="K6" s="80"/>
      <c r="N6" s="74"/>
      <c r="R6" s="71"/>
      <c r="S6" s="71"/>
    </row>
    <row r="7" spans="2:19" ht="16.05" customHeight="1">
      <c r="B7" s="87" t="s">
        <v>126</v>
      </c>
      <c r="C7" s="109"/>
      <c r="D7" s="102"/>
      <c r="E7" s="103"/>
      <c r="F7" s="91"/>
      <c r="G7" s="92"/>
      <c r="H7" s="90"/>
      <c r="I7" s="93"/>
      <c r="J7" s="80"/>
      <c r="K7" s="80"/>
      <c r="N7" s="71"/>
      <c r="R7" s="71"/>
      <c r="S7" s="71"/>
    </row>
    <row r="8" spans="2:19" ht="16.05" customHeight="1">
      <c r="B8" s="94"/>
      <c r="C8" s="110"/>
      <c r="D8" s="105"/>
      <c r="E8" s="136"/>
      <c r="F8" s="132"/>
      <c r="G8" s="133"/>
      <c r="H8" s="134"/>
      <c r="I8" s="100"/>
      <c r="J8" s="80"/>
      <c r="K8" s="80"/>
      <c r="N8" s="71"/>
      <c r="R8" s="71"/>
      <c r="S8" s="71"/>
    </row>
    <row r="9" spans="2:19" ht="16.05" customHeight="1">
      <c r="B9" s="87" t="s">
        <v>128</v>
      </c>
      <c r="C9" s="111"/>
      <c r="D9" s="107"/>
      <c r="E9" s="103"/>
      <c r="F9" s="91"/>
      <c r="G9" s="92"/>
      <c r="H9" s="90"/>
      <c r="I9" s="93"/>
      <c r="J9" s="80"/>
      <c r="K9" s="80"/>
    </row>
    <row r="10" spans="2:19" ht="16.05" customHeight="1">
      <c r="B10" s="94"/>
      <c r="C10" s="112"/>
      <c r="D10" s="108"/>
      <c r="E10" s="136"/>
      <c r="F10" s="132"/>
      <c r="G10" s="133"/>
      <c r="H10" s="134"/>
      <c r="I10" s="100"/>
      <c r="J10" s="80"/>
      <c r="K10" s="80"/>
    </row>
    <row r="11" spans="2:19" ht="16.05" customHeight="1">
      <c r="B11" s="87" t="s">
        <v>129</v>
      </c>
      <c r="C11" s="111"/>
      <c r="D11" s="102"/>
      <c r="E11" s="103"/>
      <c r="F11" s="91"/>
      <c r="G11" s="92"/>
      <c r="H11" s="90"/>
      <c r="I11" s="93"/>
      <c r="J11" s="80"/>
      <c r="K11" s="80"/>
    </row>
    <row r="12" spans="2:19" ht="16.05" customHeight="1">
      <c r="B12" s="94"/>
      <c r="C12" s="112"/>
      <c r="D12" s="105"/>
      <c r="E12" s="136"/>
      <c r="F12" s="132"/>
      <c r="G12" s="133"/>
      <c r="H12" s="134"/>
      <c r="I12" s="100"/>
      <c r="J12" s="80"/>
      <c r="K12" s="80"/>
    </row>
    <row r="13" spans="2:19" ht="16.05" customHeight="1">
      <c r="B13" s="87" t="s">
        <v>80</v>
      </c>
      <c r="C13" s="111"/>
      <c r="D13" s="126"/>
      <c r="E13" s="103"/>
      <c r="F13" s="91"/>
      <c r="G13" s="92"/>
      <c r="H13" s="90"/>
      <c r="I13" s="93"/>
      <c r="J13" s="80"/>
      <c r="K13" s="80"/>
    </row>
    <row r="14" spans="2:19" ht="16.05" customHeight="1">
      <c r="B14" s="94"/>
      <c r="C14" s="112"/>
      <c r="D14" s="129"/>
      <c r="E14" s="136"/>
      <c r="F14" s="132"/>
      <c r="G14" s="133"/>
      <c r="H14" s="134"/>
      <c r="I14" s="100"/>
      <c r="J14" s="80"/>
      <c r="K14" s="80"/>
    </row>
    <row r="15" spans="2:19" ht="16.05" customHeight="1">
      <c r="B15" s="87" t="s">
        <v>82</v>
      </c>
      <c r="C15" s="111"/>
      <c r="D15" s="126"/>
      <c r="E15" s="103"/>
      <c r="F15" s="91"/>
      <c r="G15" s="92"/>
      <c r="H15" s="90"/>
      <c r="I15" s="93"/>
      <c r="J15" s="80"/>
      <c r="K15" s="80"/>
    </row>
    <row r="16" spans="2:19" ht="16.05" customHeight="1">
      <c r="B16" s="94"/>
      <c r="C16" s="112"/>
      <c r="D16" s="129"/>
      <c r="E16" s="136"/>
      <c r="F16" s="132"/>
      <c r="G16" s="133"/>
      <c r="H16" s="134"/>
      <c r="I16" s="100"/>
      <c r="J16" s="80"/>
      <c r="K16" s="80"/>
    </row>
    <row r="17" spans="2:11" ht="16.05" customHeight="1">
      <c r="B17" s="87" t="s">
        <v>84</v>
      </c>
      <c r="C17" s="111"/>
      <c r="D17" s="126"/>
      <c r="E17" s="103"/>
      <c r="F17" s="91"/>
      <c r="G17" s="92"/>
      <c r="H17" s="90"/>
      <c r="I17" s="93"/>
      <c r="J17" s="80"/>
      <c r="K17" s="80"/>
    </row>
    <row r="18" spans="2:11" ht="16.05" customHeight="1">
      <c r="B18" s="94"/>
      <c r="C18" s="112"/>
      <c r="D18" s="129"/>
      <c r="E18" s="136"/>
      <c r="F18" s="132"/>
      <c r="G18" s="133"/>
      <c r="H18" s="134"/>
      <c r="I18" s="100"/>
      <c r="J18" s="80"/>
      <c r="K18" s="80"/>
    </row>
    <row r="19" spans="2:11" ht="16.05" customHeight="1">
      <c r="B19" s="87" t="s">
        <v>86</v>
      </c>
      <c r="C19" s="111"/>
      <c r="D19" s="126"/>
      <c r="E19" s="103"/>
      <c r="F19" s="91"/>
      <c r="G19" s="92"/>
      <c r="H19" s="90"/>
      <c r="I19" s="93"/>
      <c r="K19" s="80"/>
    </row>
    <row r="20" spans="2:11" ht="16.05" customHeight="1">
      <c r="B20" s="94"/>
      <c r="C20" s="112"/>
      <c r="D20" s="129"/>
      <c r="E20" s="136"/>
      <c r="F20" s="132"/>
      <c r="G20" s="133"/>
      <c r="H20" s="134"/>
      <c r="I20" s="100"/>
      <c r="K20" s="80"/>
    </row>
    <row r="21" spans="2:11" ht="16.05" customHeight="1">
      <c r="B21" s="87" t="s">
        <v>90</v>
      </c>
      <c r="C21" s="111"/>
      <c r="D21" s="126"/>
      <c r="E21" s="103"/>
      <c r="F21" s="91"/>
      <c r="G21" s="92"/>
      <c r="H21" s="90"/>
      <c r="I21" s="93"/>
      <c r="K21" s="80"/>
    </row>
    <row r="22" spans="2:11" ht="16.05" customHeight="1">
      <c r="B22" s="94"/>
      <c r="C22" s="112"/>
      <c r="D22" s="129"/>
      <c r="E22" s="136"/>
      <c r="F22" s="132"/>
      <c r="G22" s="133"/>
      <c r="H22" s="134"/>
      <c r="I22" s="100"/>
      <c r="K22" s="80"/>
    </row>
    <row r="23" spans="2:11" ht="16.05" customHeight="1">
      <c r="B23" s="87" t="s">
        <v>92</v>
      </c>
      <c r="C23" s="111"/>
      <c r="D23" s="107"/>
      <c r="E23" s="103"/>
      <c r="F23" s="91"/>
      <c r="G23" s="92"/>
      <c r="H23" s="90"/>
      <c r="I23" s="93"/>
      <c r="K23" s="80"/>
    </row>
    <row r="24" spans="2:11" ht="16.05" customHeight="1">
      <c r="B24" s="94"/>
      <c r="C24" s="104"/>
      <c r="D24" s="108"/>
      <c r="E24" s="136"/>
      <c r="F24" s="132"/>
      <c r="G24" s="133"/>
      <c r="H24" s="134"/>
      <c r="I24" s="100"/>
      <c r="K24" s="80"/>
    </row>
    <row r="25" spans="2:11" ht="16.05" customHeight="1">
      <c r="B25" s="87" t="s">
        <v>93</v>
      </c>
      <c r="C25" s="101"/>
      <c r="D25" s="119"/>
      <c r="E25" s="103"/>
      <c r="F25" s="91"/>
      <c r="G25" s="115"/>
      <c r="H25" s="90"/>
      <c r="I25" s="93"/>
    </row>
    <row r="26" spans="2:11" ht="16.05" customHeight="1">
      <c r="B26" s="94"/>
      <c r="C26" s="104"/>
      <c r="D26" s="129"/>
      <c r="E26" s="136"/>
      <c r="F26" s="132"/>
      <c r="G26" s="133"/>
      <c r="H26" s="134"/>
      <c r="I26" s="100"/>
    </row>
    <row r="27" spans="2:11" ht="16.05" customHeight="1">
      <c r="B27" s="87" t="s">
        <v>94</v>
      </c>
      <c r="C27" s="101"/>
      <c r="D27" s="126"/>
      <c r="E27" s="123"/>
      <c r="F27" s="91"/>
      <c r="G27" s="115"/>
      <c r="H27" s="114"/>
      <c r="I27" s="93"/>
    </row>
    <row r="28" spans="2:11" ht="16.05" customHeight="1">
      <c r="B28" s="94"/>
      <c r="C28" s="104"/>
      <c r="D28" s="122"/>
      <c r="E28" s="136"/>
      <c r="F28" s="132"/>
      <c r="G28" s="133"/>
      <c r="H28" s="134"/>
      <c r="I28" s="100"/>
    </row>
    <row r="29" spans="2:11" ht="16.05" customHeight="1">
      <c r="B29" s="87" t="s">
        <v>95</v>
      </c>
      <c r="C29" s="101"/>
      <c r="D29" s="121"/>
      <c r="E29" s="123"/>
      <c r="F29" s="91"/>
      <c r="G29" s="115"/>
      <c r="H29" s="114"/>
      <c r="I29" s="93"/>
    </row>
    <row r="30" spans="2:11" ht="16.05" customHeight="1">
      <c r="B30" s="128"/>
      <c r="C30" s="104"/>
      <c r="D30" s="122"/>
      <c r="E30" s="136"/>
      <c r="F30" s="132"/>
      <c r="G30" s="133"/>
      <c r="H30" s="134"/>
      <c r="I30" s="100"/>
    </row>
    <row r="31" spans="2:11" ht="16.05" customHeight="1">
      <c r="B31" s="87" t="s">
        <v>97</v>
      </c>
      <c r="C31" s="101"/>
      <c r="D31" s="126"/>
      <c r="E31" s="123"/>
      <c r="F31" s="91"/>
      <c r="G31" s="115"/>
      <c r="H31" s="114"/>
      <c r="I31" s="93"/>
    </row>
    <row r="32" spans="2:11" ht="16.05" customHeight="1">
      <c r="B32" s="94"/>
      <c r="C32" s="112"/>
      <c r="D32" s="129"/>
      <c r="E32" s="136"/>
      <c r="F32" s="132"/>
      <c r="G32" s="133"/>
      <c r="H32" s="134"/>
      <c r="I32" s="100"/>
      <c r="K32" s="80"/>
    </row>
    <row r="33" spans="2:11" ht="16.05" customHeight="1">
      <c r="B33" s="87" t="s">
        <v>99</v>
      </c>
      <c r="C33" s="111"/>
      <c r="D33" s="107"/>
      <c r="E33" s="103"/>
      <c r="F33" s="91"/>
      <c r="G33" s="92"/>
      <c r="H33" s="90"/>
      <c r="I33" s="93"/>
      <c r="K33" s="80"/>
    </row>
    <row r="34" spans="2:11" ht="16.05" customHeight="1">
      <c r="B34" s="94"/>
      <c r="C34" s="104"/>
      <c r="D34" s="108"/>
      <c r="E34" s="136"/>
      <c r="F34" s="132"/>
      <c r="G34" s="133"/>
      <c r="H34" s="134"/>
      <c r="I34" s="100"/>
      <c r="K34" s="80"/>
    </row>
    <row r="35" spans="2:11" ht="16.05" customHeight="1">
      <c r="B35" s="87" t="s">
        <v>101</v>
      </c>
      <c r="C35" s="101"/>
      <c r="D35" s="119"/>
      <c r="E35" s="103"/>
      <c r="F35" s="91"/>
      <c r="G35" s="115"/>
      <c r="H35" s="90"/>
      <c r="I35" s="93"/>
    </row>
    <row r="36" spans="2:11" ht="16.05" customHeight="1">
      <c r="B36" s="94"/>
      <c r="C36" s="104"/>
      <c r="D36" s="129"/>
      <c r="E36" s="136"/>
      <c r="F36" s="132"/>
      <c r="G36" s="133"/>
      <c r="H36" s="134"/>
      <c r="I36" s="100"/>
    </row>
    <row r="37" spans="2:11" ht="16.05" customHeight="1">
      <c r="B37" s="87" t="s">
        <v>103</v>
      </c>
      <c r="C37" s="101"/>
      <c r="D37" s="126"/>
      <c r="E37" s="123"/>
      <c r="F37" s="91"/>
      <c r="G37" s="115"/>
      <c r="H37" s="114"/>
      <c r="I37" s="93"/>
    </row>
    <row r="38" spans="2:11" ht="16.05" customHeight="1">
      <c r="B38" s="94"/>
      <c r="C38" s="104"/>
      <c r="D38" s="122"/>
      <c r="E38" s="124"/>
      <c r="F38" s="98"/>
      <c r="G38" s="141"/>
      <c r="H38" s="142"/>
      <c r="I38" s="100"/>
    </row>
    <row r="39" spans="2:11" ht="16.05" customHeight="1">
      <c r="B39" s="87" t="s">
        <v>105</v>
      </c>
      <c r="C39" s="101"/>
      <c r="D39" s="191"/>
      <c r="E39" s="123"/>
      <c r="F39" s="91"/>
      <c r="G39" s="115"/>
      <c r="H39" s="114"/>
      <c r="I39" s="93"/>
    </row>
    <row r="40" spans="2:11" ht="16.05" customHeight="1">
      <c r="B40" s="128"/>
      <c r="C40" s="104"/>
      <c r="D40" s="122"/>
      <c r="E40" s="124"/>
      <c r="F40" s="98"/>
      <c r="G40" s="141"/>
      <c r="H40" s="142"/>
      <c r="I40" s="100"/>
    </row>
    <row r="41" spans="2:11" ht="16.05" customHeight="1">
      <c r="B41" s="87" t="s">
        <v>107</v>
      </c>
      <c r="C41" s="101"/>
      <c r="D41" s="126"/>
      <c r="E41" s="123"/>
      <c r="F41" s="91"/>
      <c r="G41" s="115"/>
      <c r="H41" s="114"/>
      <c r="I41" s="93"/>
    </row>
    <row r="42" spans="2:11" ht="16.05" customHeight="1">
      <c r="B42" s="94"/>
      <c r="C42" s="112"/>
      <c r="D42" s="129"/>
      <c r="E42" s="106"/>
      <c r="F42" s="98"/>
      <c r="G42" s="141"/>
      <c r="H42" s="142"/>
      <c r="I42" s="100"/>
      <c r="K42" s="80"/>
    </row>
    <row r="43" spans="2:11" ht="16.05" customHeight="1">
      <c r="B43" s="87" t="s">
        <v>108</v>
      </c>
      <c r="C43" s="111"/>
      <c r="D43" s="107"/>
      <c r="E43" s="103"/>
      <c r="F43" s="91"/>
      <c r="G43" s="92"/>
      <c r="H43" s="90"/>
      <c r="I43" s="93"/>
      <c r="K43" s="80"/>
    </row>
    <row r="44" spans="2:11" ht="16.05" customHeight="1">
      <c r="B44" s="94"/>
      <c r="C44" s="104"/>
      <c r="D44" s="108"/>
      <c r="E44" s="106"/>
      <c r="F44" s="98"/>
      <c r="G44" s="141"/>
      <c r="H44" s="142"/>
      <c r="I44" s="100"/>
      <c r="K44" s="80"/>
    </row>
    <row r="45" spans="2:11" ht="16.05" customHeight="1">
      <c r="B45" s="87" t="s">
        <v>109</v>
      </c>
      <c r="C45" s="101"/>
      <c r="D45" s="119"/>
      <c r="E45" s="103"/>
      <c r="F45" s="91"/>
      <c r="G45" s="115"/>
      <c r="H45" s="90"/>
      <c r="I45" s="93"/>
    </row>
    <row r="46" spans="2:11" ht="16.05" customHeight="1">
      <c r="B46" s="94"/>
      <c r="C46" s="104"/>
      <c r="D46" s="129"/>
      <c r="E46" s="124"/>
      <c r="F46" s="98"/>
      <c r="G46" s="141"/>
      <c r="H46" s="142"/>
      <c r="I46" s="100"/>
    </row>
    <row r="47" spans="2:11" ht="16.05" customHeight="1">
      <c r="B47" s="87" t="s">
        <v>132</v>
      </c>
      <c r="C47" s="101"/>
      <c r="D47" s="126"/>
      <c r="E47" s="123"/>
      <c r="F47" s="91"/>
      <c r="G47" s="115"/>
      <c r="H47" s="114"/>
      <c r="I47" s="93"/>
    </row>
    <row r="48" spans="2:11" ht="16.05" customHeight="1">
      <c r="B48" s="128"/>
      <c r="C48" s="104"/>
      <c r="D48" s="122"/>
      <c r="E48" s="124"/>
      <c r="F48" s="98"/>
      <c r="G48" s="133"/>
      <c r="H48" s="142"/>
      <c r="I48" s="100"/>
    </row>
    <row r="49" spans="2:11" ht="16.05" customHeight="1">
      <c r="B49" s="87" t="s">
        <v>133</v>
      </c>
      <c r="C49" s="101"/>
      <c r="D49" s="126"/>
      <c r="E49" s="123"/>
      <c r="F49" s="91"/>
      <c r="G49" s="115"/>
      <c r="H49" s="114"/>
      <c r="I49" s="93"/>
    </row>
    <row r="50" spans="2:11" ht="16.05" customHeight="1">
      <c r="B50" s="94"/>
      <c r="C50" s="112"/>
      <c r="D50" s="129"/>
      <c r="E50" s="106"/>
      <c r="F50" s="98"/>
      <c r="G50" s="99"/>
      <c r="H50" s="97"/>
      <c r="I50" s="100"/>
      <c r="K50" s="80"/>
    </row>
    <row r="51" spans="2:11" ht="16.05" customHeight="1">
      <c r="B51" s="87"/>
      <c r="C51" s="111"/>
      <c r="D51" s="107"/>
      <c r="E51" s="103"/>
      <c r="F51" s="91"/>
      <c r="G51" s="92"/>
      <c r="H51" s="90"/>
      <c r="I51" s="93"/>
      <c r="K51" s="80"/>
    </row>
    <row r="52" spans="2:11" ht="16.05" customHeight="1">
      <c r="B52" s="94"/>
      <c r="C52" s="104"/>
      <c r="D52" s="108"/>
      <c r="E52" s="106"/>
      <c r="F52" s="98"/>
      <c r="G52" s="99"/>
      <c r="H52" s="97"/>
      <c r="I52" s="100"/>
      <c r="K52" s="80"/>
    </row>
    <row r="53" spans="2:11" ht="16.05" customHeight="1">
      <c r="B53" s="87"/>
      <c r="C53" s="101"/>
      <c r="D53" s="119"/>
      <c r="E53" s="103"/>
      <c r="F53" s="91"/>
      <c r="G53" s="115"/>
      <c r="H53" s="90"/>
      <c r="I53" s="93"/>
    </row>
    <row r="54" spans="2:11" ht="16.05" customHeight="1">
      <c r="B54" s="94"/>
      <c r="C54" s="104"/>
      <c r="D54" s="129"/>
      <c r="E54" s="130"/>
      <c r="F54" s="98"/>
      <c r="G54" s="118"/>
      <c r="H54" s="117"/>
      <c r="I54" s="100"/>
    </row>
    <row r="55" spans="2:11" ht="16.05" customHeight="1">
      <c r="B55" s="87"/>
      <c r="C55" s="101"/>
      <c r="D55" s="126"/>
      <c r="E55" s="127"/>
      <c r="F55" s="91"/>
      <c r="G55" s="115"/>
      <c r="H55" s="114"/>
      <c r="I55" s="93"/>
    </row>
    <row r="56" spans="2:11" ht="16.05" customHeight="1">
      <c r="B56" s="128"/>
      <c r="C56" s="104"/>
      <c r="D56" s="122"/>
      <c r="E56" s="130"/>
      <c r="F56" s="98"/>
      <c r="G56" s="118"/>
      <c r="H56" s="117"/>
      <c r="I56" s="100"/>
    </row>
    <row r="57" spans="2:11" ht="16.05" customHeight="1">
      <c r="B57" s="87"/>
      <c r="C57" s="101"/>
      <c r="D57" s="126"/>
      <c r="E57" s="127"/>
      <c r="F57" s="91"/>
      <c r="G57" s="115"/>
      <c r="H57" s="114"/>
      <c r="I57" s="93"/>
    </row>
    <row r="58" spans="2:11" ht="16.05" customHeight="1">
      <c r="B58" s="94"/>
      <c r="C58" s="112"/>
      <c r="D58" s="129"/>
      <c r="E58" s="106"/>
      <c r="F58" s="98"/>
      <c r="G58" s="99"/>
      <c r="H58" s="97"/>
      <c r="I58" s="100"/>
      <c r="K58" s="80"/>
    </row>
    <row r="59" spans="2:11" ht="16.05" customHeight="1">
      <c r="B59" s="87"/>
      <c r="C59" s="111"/>
      <c r="D59" s="107"/>
      <c r="E59" s="103"/>
      <c r="F59" s="91"/>
      <c r="G59" s="92"/>
      <c r="H59" s="90"/>
      <c r="I59" s="93"/>
      <c r="K59" s="80"/>
    </row>
    <row r="60" spans="2:11" ht="16.05" customHeight="1">
      <c r="B60" s="94"/>
      <c r="C60" s="104"/>
      <c r="D60" s="108"/>
      <c r="E60" s="106"/>
      <c r="F60" s="98"/>
      <c r="G60" s="99"/>
      <c r="H60" s="97"/>
      <c r="I60" s="100"/>
      <c r="K60" s="80"/>
    </row>
    <row r="61" spans="2:11" ht="16.05" customHeight="1">
      <c r="B61" s="87"/>
      <c r="C61" s="101"/>
      <c r="D61" s="119"/>
      <c r="E61" s="103"/>
      <c r="F61" s="91"/>
      <c r="G61" s="115"/>
      <c r="H61" s="90"/>
      <c r="I61" s="93"/>
    </row>
  </sheetData>
  <phoneticPr fontId="2"/>
  <printOptions horizontalCentered="1"/>
  <pageMargins left="0.59055118110236227" right="0.59055118110236227" top="0.94488188976377963" bottom="0.27559055118110237" header="0.74803149606299213" footer="0"/>
  <pageSetup paperSize="9" firstPageNumber="8" orientation="landscape" useFirstPageNumber="1" horizontalDpi="300" verticalDpi="300" r:id="rId1"/>
  <headerFooter alignWithMargins="0">
    <oddHeader>&amp;L（修繕内訳書）</oddHeader>
    <oddFooter>&amp;L&amp;"ＭＳ 明朝,標準"&amp;12（NO.&amp;P）</oddFooter>
  </headerFooter>
  <rowBreaks count="1" manualBreakCount="1">
    <brk id="31" min="1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07DD6-1B40-4909-8E44-43C1FCFD315C}">
  <dimension ref="A1:S31"/>
  <sheetViews>
    <sheetView showZeros="0" view="pageBreakPreview" topLeftCell="B1" zoomScaleNormal="85" zoomScaleSheetLayoutView="75" workbookViewId="0">
      <selection activeCell="A4" sqref="A4"/>
    </sheetView>
  </sheetViews>
  <sheetFormatPr defaultColWidth="9" defaultRowHeight="31.95" customHeight="1"/>
  <cols>
    <col min="1" max="1" width="3" style="63" customWidth="1"/>
    <col min="2" max="2" width="7.6640625" style="63" customWidth="1"/>
    <col min="3" max="3" width="37.44140625" style="66" customWidth="1"/>
    <col min="4" max="4" width="18.77734375" style="66" customWidth="1"/>
    <col min="5" max="5" width="10" style="66" customWidth="1"/>
    <col min="6" max="6" width="5" style="63" customWidth="1"/>
    <col min="7" max="7" width="16" style="69" customWidth="1"/>
    <col min="8" max="8" width="18.6640625" style="69" customWidth="1"/>
    <col min="9" max="9" width="21.21875" style="66" customWidth="1"/>
    <col min="10" max="10" width="18.88671875" style="66" bestFit="1" customWidth="1"/>
    <col min="11" max="11" width="22.21875" style="66" bestFit="1" customWidth="1"/>
    <col min="12" max="12" width="8.21875" style="66" bestFit="1" customWidth="1"/>
    <col min="13" max="13" width="3.21875" style="66" bestFit="1" customWidth="1"/>
    <col min="14" max="14" width="9.44140625" style="66" bestFit="1" customWidth="1"/>
    <col min="15" max="16384" width="9" style="66"/>
  </cols>
  <sheetData>
    <row r="1" spans="2:19" ht="31.95" customHeight="1">
      <c r="B1" s="64" t="s">
        <v>13</v>
      </c>
      <c r="C1" s="64" t="s">
        <v>22</v>
      </c>
      <c r="D1" s="52" t="s">
        <v>37</v>
      </c>
      <c r="E1" s="64" t="s">
        <v>38</v>
      </c>
      <c r="F1" s="64" t="s">
        <v>14</v>
      </c>
      <c r="G1" s="65" t="s">
        <v>15</v>
      </c>
      <c r="H1" s="65" t="s">
        <v>16</v>
      </c>
      <c r="I1" s="64" t="s">
        <v>17</v>
      </c>
      <c r="J1" s="66" t="s">
        <v>76</v>
      </c>
      <c r="K1" s="66" t="s">
        <v>77</v>
      </c>
      <c r="L1" s="66" t="s">
        <v>78</v>
      </c>
    </row>
    <row r="2" spans="2:19" ht="16.05" customHeight="1">
      <c r="B2" s="84"/>
      <c r="C2" s="84"/>
      <c r="D2" s="85"/>
      <c r="E2" s="137"/>
      <c r="F2" s="137"/>
      <c r="G2" s="138"/>
      <c r="H2" s="134">
        <f>ROUNDDOWN(SUM(H4,H6,H8,H10,H12,H14,H16,H18,H20,H22,H24,H26,H28,H30),-3)</f>
        <v>0</v>
      </c>
      <c r="I2" s="137"/>
    </row>
    <row r="3" spans="2:19" ht="16.05" customHeight="1">
      <c r="B3" s="87" t="s">
        <v>134</v>
      </c>
      <c r="C3" s="113" t="s">
        <v>135</v>
      </c>
      <c r="D3" s="89"/>
      <c r="E3" s="114"/>
      <c r="F3" s="91"/>
      <c r="G3" s="115"/>
      <c r="H3" s="114">
        <f>ROUNDDOWN(SUM(H5,H7,H9,H11,H13,H15,H17,H19,H21,H23,H25,H27,H29,H31),-3)</f>
        <v>0</v>
      </c>
      <c r="I3" s="93" t="s">
        <v>47</v>
      </c>
      <c r="N3" s="71"/>
      <c r="R3" s="71"/>
      <c r="S3" s="71"/>
    </row>
    <row r="4" spans="2:19" ht="16.05" customHeight="1">
      <c r="B4" s="94"/>
      <c r="C4" s="116"/>
      <c r="D4" s="96"/>
      <c r="E4" s="136"/>
      <c r="F4" s="132"/>
      <c r="G4" s="133"/>
      <c r="H4" s="134"/>
      <c r="I4" s="100"/>
      <c r="N4" s="71"/>
      <c r="R4" s="71"/>
      <c r="S4" s="71"/>
    </row>
    <row r="5" spans="2:19" ht="16.05" customHeight="1">
      <c r="B5" s="87" t="s">
        <v>127</v>
      </c>
      <c r="C5" s="111"/>
      <c r="D5" s="107"/>
      <c r="E5" s="103"/>
      <c r="F5" s="91"/>
      <c r="G5" s="92"/>
      <c r="H5" s="90"/>
      <c r="I5" s="93"/>
      <c r="J5" s="80"/>
      <c r="K5" s="80"/>
      <c r="N5" s="74"/>
      <c r="R5" s="71"/>
      <c r="S5" s="71"/>
    </row>
    <row r="6" spans="2:19" ht="16.05" customHeight="1">
      <c r="B6" s="94"/>
      <c r="C6" s="112"/>
      <c r="D6" s="108"/>
      <c r="E6" s="136"/>
      <c r="F6" s="132"/>
      <c r="G6" s="133"/>
      <c r="H6" s="134"/>
      <c r="I6" s="100"/>
      <c r="J6" s="80"/>
      <c r="K6" s="80"/>
      <c r="N6" s="74"/>
      <c r="R6" s="71"/>
      <c r="S6" s="71"/>
    </row>
    <row r="7" spans="2:19" ht="16.05" customHeight="1">
      <c r="B7" s="87" t="s">
        <v>126</v>
      </c>
      <c r="C7" s="101"/>
      <c r="D7" s="107"/>
      <c r="E7" s="103"/>
      <c r="F7" s="91"/>
      <c r="G7" s="92"/>
      <c r="H7" s="90"/>
      <c r="I7" s="93"/>
      <c r="J7" s="80"/>
      <c r="K7" s="80"/>
      <c r="N7" s="71"/>
      <c r="R7" s="71"/>
      <c r="S7" s="71"/>
    </row>
    <row r="8" spans="2:19" ht="16.05" customHeight="1">
      <c r="B8" s="94"/>
      <c r="C8" s="104"/>
      <c r="D8" s="108"/>
      <c r="E8" s="136"/>
      <c r="F8" s="132"/>
      <c r="G8" s="133"/>
      <c r="H8" s="134"/>
      <c r="I8" s="100"/>
      <c r="J8" s="80"/>
      <c r="K8" s="80"/>
      <c r="N8" s="71"/>
      <c r="R8" s="71"/>
      <c r="S8" s="71"/>
    </row>
    <row r="9" spans="2:19" ht="16.05" customHeight="1">
      <c r="B9" s="87" t="s">
        <v>128</v>
      </c>
      <c r="C9" s="101"/>
      <c r="D9" s="107"/>
      <c r="E9" s="103"/>
      <c r="F9" s="91"/>
      <c r="G9" s="92"/>
      <c r="H9" s="90"/>
      <c r="I9" s="93"/>
      <c r="J9" s="80"/>
      <c r="K9" s="80"/>
    </row>
    <row r="10" spans="2:19" ht="16.05" customHeight="1">
      <c r="B10" s="94"/>
      <c r="C10" s="104"/>
      <c r="D10" s="192"/>
      <c r="E10" s="136"/>
      <c r="F10" s="132"/>
      <c r="G10" s="133"/>
      <c r="H10" s="134"/>
      <c r="I10" s="100"/>
      <c r="J10" s="80"/>
      <c r="K10" s="80"/>
    </row>
    <row r="11" spans="2:19" ht="16.05" customHeight="1">
      <c r="B11" s="87" t="s">
        <v>129</v>
      </c>
      <c r="C11" s="101"/>
      <c r="D11" s="119"/>
      <c r="E11" s="103"/>
      <c r="F11" s="91"/>
      <c r="G11" s="115"/>
      <c r="H11" s="90"/>
      <c r="I11" s="93"/>
      <c r="J11" s="80"/>
      <c r="K11" s="80"/>
    </row>
    <row r="12" spans="2:19" ht="16.05" customHeight="1">
      <c r="B12" s="94"/>
      <c r="C12" s="104"/>
      <c r="D12" s="120"/>
      <c r="E12" s="136"/>
      <c r="F12" s="132"/>
      <c r="G12" s="133"/>
      <c r="H12" s="134"/>
      <c r="I12" s="100"/>
      <c r="J12" s="80"/>
      <c r="K12" s="80"/>
    </row>
    <row r="13" spans="2:19" ht="16.05" customHeight="1">
      <c r="B13" s="87" t="s">
        <v>80</v>
      </c>
      <c r="C13" s="101"/>
      <c r="D13" s="119"/>
      <c r="E13" s="103"/>
      <c r="F13" s="91"/>
      <c r="G13" s="115"/>
      <c r="H13" s="90"/>
      <c r="I13" s="93"/>
      <c r="J13" s="80"/>
      <c r="K13" s="80"/>
    </row>
    <row r="14" spans="2:19" ht="16.05" customHeight="1">
      <c r="B14" s="94"/>
      <c r="C14" s="104"/>
      <c r="D14" s="120"/>
      <c r="E14" s="136"/>
      <c r="F14" s="132"/>
      <c r="G14" s="133"/>
      <c r="H14" s="134"/>
      <c r="I14" s="100"/>
      <c r="J14" s="80"/>
      <c r="K14" s="80"/>
    </row>
    <row r="15" spans="2:19" ht="16.05" customHeight="1">
      <c r="B15" s="87" t="s">
        <v>82</v>
      </c>
      <c r="C15" s="109"/>
      <c r="D15" s="121"/>
      <c r="E15" s="103"/>
      <c r="F15" s="91"/>
      <c r="G15" s="115"/>
      <c r="H15" s="114"/>
      <c r="I15" s="93"/>
      <c r="J15" s="80"/>
      <c r="K15" s="80"/>
    </row>
    <row r="16" spans="2:19" ht="16.05" customHeight="1">
      <c r="B16" s="94"/>
      <c r="C16" s="110"/>
      <c r="D16" s="122"/>
      <c r="E16" s="136"/>
      <c r="F16" s="132"/>
      <c r="G16" s="133"/>
      <c r="H16" s="134"/>
      <c r="I16" s="100"/>
      <c r="J16" s="80"/>
    </row>
    <row r="17" spans="2:12" ht="16.05" customHeight="1">
      <c r="B17" s="87" t="s">
        <v>84</v>
      </c>
      <c r="C17" s="109"/>
      <c r="D17" s="121"/>
      <c r="E17" s="123"/>
      <c r="F17" s="91"/>
      <c r="G17" s="115"/>
      <c r="H17" s="114"/>
      <c r="I17" s="93"/>
      <c r="J17" s="80"/>
    </row>
    <row r="18" spans="2:12" ht="16.05" customHeight="1">
      <c r="B18" s="94"/>
      <c r="C18" s="104"/>
      <c r="D18" s="122"/>
      <c r="E18" s="136"/>
      <c r="F18" s="132"/>
      <c r="G18" s="133"/>
      <c r="H18" s="142"/>
      <c r="I18" s="135"/>
      <c r="J18" s="80"/>
    </row>
    <row r="19" spans="2:12" ht="16.05" customHeight="1">
      <c r="B19" s="87" t="s">
        <v>86</v>
      </c>
      <c r="C19" s="101"/>
      <c r="D19" s="191"/>
      <c r="E19" s="123"/>
      <c r="F19" s="91"/>
      <c r="G19" s="115"/>
      <c r="H19" s="114"/>
      <c r="I19" s="93"/>
      <c r="J19" s="80"/>
    </row>
    <row r="20" spans="2:12" ht="16.05" customHeight="1">
      <c r="B20" s="94"/>
      <c r="C20" s="104"/>
      <c r="D20" s="122"/>
      <c r="E20" s="124"/>
      <c r="F20" s="98"/>
      <c r="G20" s="118"/>
      <c r="H20" s="117"/>
      <c r="I20" s="100"/>
      <c r="J20" s="80"/>
      <c r="L20" s="73"/>
    </row>
    <row r="21" spans="2:12" ht="16.05" customHeight="1">
      <c r="B21" s="87"/>
      <c r="C21" s="101"/>
      <c r="D21" s="121"/>
      <c r="E21" s="123"/>
      <c r="F21" s="91"/>
      <c r="G21" s="115"/>
      <c r="H21" s="114"/>
      <c r="I21" s="93"/>
      <c r="J21" s="80"/>
    </row>
    <row r="22" spans="2:12" ht="16.05" customHeight="1">
      <c r="B22" s="94"/>
      <c r="C22" s="104"/>
      <c r="D22" s="122"/>
      <c r="E22" s="124"/>
      <c r="F22" s="98"/>
      <c r="G22" s="118"/>
      <c r="H22" s="117"/>
      <c r="I22" s="100"/>
      <c r="J22" s="80"/>
    </row>
    <row r="23" spans="2:12" ht="16.05" customHeight="1">
      <c r="B23" s="87"/>
      <c r="C23" s="101"/>
      <c r="D23" s="121"/>
      <c r="E23" s="123"/>
      <c r="F23" s="91"/>
      <c r="G23" s="115"/>
      <c r="H23" s="114"/>
      <c r="I23" s="93"/>
      <c r="J23" s="80"/>
    </row>
    <row r="24" spans="2:12" ht="16.05" customHeight="1">
      <c r="B24" s="94"/>
      <c r="C24" s="104"/>
      <c r="D24" s="122"/>
      <c r="E24" s="136"/>
      <c r="F24" s="132"/>
      <c r="G24" s="133"/>
      <c r="H24" s="134"/>
      <c r="I24" s="100"/>
      <c r="J24" s="80"/>
      <c r="L24" s="73"/>
    </row>
    <row r="25" spans="2:12" ht="16.05" customHeight="1">
      <c r="B25" s="87"/>
      <c r="C25" s="101"/>
      <c r="D25" s="121"/>
      <c r="E25" s="123"/>
      <c r="F25" s="91"/>
      <c r="G25" s="115"/>
      <c r="H25" s="114"/>
      <c r="I25" s="93"/>
      <c r="J25" s="80"/>
      <c r="K25" s="80"/>
    </row>
    <row r="26" spans="2:12" ht="16.05" customHeight="1">
      <c r="B26" s="94"/>
      <c r="C26" s="104"/>
      <c r="D26" s="122"/>
      <c r="E26" s="124"/>
      <c r="F26" s="98"/>
      <c r="G26" s="118"/>
      <c r="H26" s="117"/>
      <c r="I26" s="100"/>
      <c r="J26" s="80"/>
    </row>
    <row r="27" spans="2:12" ht="16.05" customHeight="1">
      <c r="B27" s="87"/>
      <c r="C27" s="101"/>
      <c r="D27" s="191"/>
      <c r="E27" s="123"/>
      <c r="F27" s="91"/>
      <c r="G27" s="115"/>
      <c r="H27" s="114"/>
      <c r="I27" s="93"/>
      <c r="J27" s="80"/>
      <c r="K27" s="80"/>
    </row>
    <row r="28" spans="2:12" ht="16.05" customHeight="1">
      <c r="B28" s="94"/>
      <c r="C28" s="104"/>
      <c r="D28" s="122"/>
      <c r="E28" s="124"/>
      <c r="F28" s="98"/>
      <c r="G28" s="118"/>
      <c r="H28" s="117"/>
      <c r="I28" s="100"/>
      <c r="J28" s="80"/>
    </row>
    <row r="29" spans="2:12" ht="16.05" customHeight="1">
      <c r="B29" s="125"/>
      <c r="C29" s="101"/>
      <c r="D29" s="126"/>
      <c r="E29" s="123"/>
      <c r="F29" s="91"/>
      <c r="G29" s="115"/>
      <c r="H29" s="114"/>
      <c r="I29" s="93"/>
    </row>
    <row r="30" spans="2:12" ht="16.05" customHeight="1">
      <c r="B30" s="128"/>
      <c r="C30" s="104"/>
      <c r="D30" s="129"/>
      <c r="E30" s="130"/>
      <c r="F30" s="98"/>
      <c r="G30" s="118"/>
      <c r="H30" s="117"/>
      <c r="I30" s="100"/>
    </row>
    <row r="31" spans="2:12" ht="16.05" customHeight="1">
      <c r="B31" s="87"/>
      <c r="C31" s="101"/>
      <c r="D31" s="126"/>
      <c r="E31" s="127"/>
      <c r="F31" s="91"/>
      <c r="G31" s="115"/>
      <c r="H31" s="114"/>
      <c r="I31" s="93"/>
    </row>
  </sheetData>
  <phoneticPr fontId="2"/>
  <printOptions horizontalCentered="1"/>
  <pageMargins left="0.59055118110236227" right="0.59055118110236227" top="0.94488188976377963" bottom="0.27559055118110237" header="0.74803149606299213" footer="0"/>
  <pageSetup paperSize="9" firstPageNumber="7" orientation="landscape" useFirstPageNumber="1" horizontalDpi="300" verticalDpi="300" r:id="rId1"/>
  <headerFooter alignWithMargins="0">
    <oddHeader>&amp;L（修繕内訳書）</oddHeader>
    <oddFooter>&amp;L&amp;"ＭＳ 明朝,標準"&amp;12（NO.&amp;P）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34E36-335F-463B-833D-FD235BF1ECE1}">
  <dimension ref="A1:S31"/>
  <sheetViews>
    <sheetView showZeros="0" view="pageBreakPreview" zoomScaleNormal="85" zoomScaleSheetLayoutView="75" workbookViewId="0">
      <selection activeCell="A4" sqref="A4"/>
    </sheetView>
  </sheetViews>
  <sheetFormatPr defaultColWidth="9" defaultRowHeight="31.95" customHeight="1"/>
  <cols>
    <col min="1" max="1" width="3" style="63" customWidth="1"/>
    <col min="2" max="2" width="7.6640625" style="63" customWidth="1"/>
    <col min="3" max="3" width="37.44140625" style="66" customWidth="1"/>
    <col min="4" max="4" width="18.77734375" style="66" customWidth="1"/>
    <col min="5" max="5" width="10" style="66" customWidth="1"/>
    <col min="6" max="6" width="5" style="63" customWidth="1"/>
    <col min="7" max="7" width="16" style="69" customWidth="1"/>
    <col min="8" max="8" width="18.6640625" style="69" customWidth="1"/>
    <col min="9" max="9" width="21.21875" style="66" customWidth="1"/>
    <col min="10" max="10" width="18.88671875" style="66" bestFit="1" customWidth="1"/>
    <col min="11" max="11" width="22.21875" style="66" bestFit="1" customWidth="1"/>
    <col min="12" max="12" width="8.21875" style="66" bestFit="1" customWidth="1"/>
    <col min="13" max="13" width="3.21875" style="66" bestFit="1" customWidth="1"/>
    <col min="14" max="14" width="9.44140625" style="66" bestFit="1" customWidth="1"/>
    <col min="15" max="16384" width="9" style="66"/>
  </cols>
  <sheetData>
    <row r="1" spans="2:19" ht="31.95" customHeight="1">
      <c r="B1" s="64" t="s">
        <v>13</v>
      </c>
      <c r="C1" s="64" t="s">
        <v>22</v>
      </c>
      <c r="D1" s="52" t="s">
        <v>37</v>
      </c>
      <c r="E1" s="64" t="s">
        <v>38</v>
      </c>
      <c r="F1" s="64" t="s">
        <v>14</v>
      </c>
      <c r="G1" s="65" t="s">
        <v>15</v>
      </c>
      <c r="H1" s="65" t="s">
        <v>16</v>
      </c>
      <c r="I1" s="64" t="s">
        <v>17</v>
      </c>
      <c r="J1" s="66" t="s">
        <v>76</v>
      </c>
      <c r="K1" s="66" t="s">
        <v>77</v>
      </c>
      <c r="L1" s="66" t="s">
        <v>78</v>
      </c>
    </row>
    <row r="2" spans="2:19" ht="16.05" customHeight="1">
      <c r="B2" s="84"/>
      <c r="C2" s="84"/>
      <c r="D2" s="85"/>
      <c r="E2" s="137"/>
      <c r="F2" s="137"/>
      <c r="G2" s="138"/>
      <c r="H2" s="134">
        <f>ROUNDDOWN(SUM(H4,H6,H8,H10,H12,H14,H16,H18,H20,H22,H24,H26,H28,H30),-3)</f>
        <v>0</v>
      </c>
      <c r="I2" s="137"/>
    </row>
    <row r="3" spans="2:19" ht="16.05" customHeight="1">
      <c r="B3" s="87" t="s">
        <v>122</v>
      </c>
      <c r="C3" s="113" t="s">
        <v>136</v>
      </c>
      <c r="D3" s="89"/>
      <c r="E3" s="114"/>
      <c r="F3" s="91"/>
      <c r="G3" s="115"/>
      <c r="H3" s="114">
        <f>ROUNDDOWN(SUM(H5,H7,H9,H11,H13,H15,H17,H19,H21,H23,H25,H27,H29,H31),-3)</f>
        <v>0</v>
      </c>
      <c r="I3" s="93" t="s">
        <v>47</v>
      </c>
      <c r="N3" s="71"/>
      <c r="R3" s="71"/>
      <c r="S3" s="71"/>
    </row>
    <row r="4" spans="2:19" ht="16.05" customHeight="1">
      <c r="B4" s="94"/>
      <c r="C4" s="116"/>
      <c r="D4" s="96"/>
      <c r="E4" s="136"/>
      <c r="F4" s="132"/>
      <c r="G4" s="133"/>
      <c r="H4" s="134"/>
      <c r="I4" s="100"/>
      <c r="N4" s="71"/>
      <c r="R4" s="71"/>
      <c r="S4" s="71"/>
    </row>
    <row r="5" spans="2:19" ht="16.05" customHeight="1">
      <c r="B5" s="87" t="s">
        <v>127</v>
      </c>
      <c r="C5" s="111"/>
      <c r="D5" s="107"/>
      <c r="E5" s="103"/>
      <c r="F5" s="91"/>
      <c r="G5" s="92"/>
      <c r="H5" s="90"/>
      <c r="I5" s="93"/>
      <c r="J5" s="80"/>
      <c r="K5" s="80"/>
      <c r="N5" s="74"/>
      <c r="R5" s="71"/>
      <c r="S5" s="71"/>
    </row>
    <row r="6" spans="2:19" ht="16.05" customHeight="1">
      <c r="B6" s="94"/>
      <c r="C6" s="112"/>
      <c r="D6" s="108"/>
      <c r="E6" s="136"/>
      <c r="F6" s="132"/>
      <c r="G6" s="133"/>
      <c r="H6" s="134"/>
      <c r="I6" s="100"/>
      <c r="J6" s="80"/>
      <c r="K6" s="80"/>
      <c r="N6" s="74"/>
      <c r="R6" s="71"/>
      <c r="S6" s="71"/>
    </row>
    <row r="7" spans="2:19" ht="16.05" customHeight="1">
      <c r="B7" s="87" t="s">
        <v>126</v>
      </c>
      <c r="C7" s="101"/>
      <c r="D7" s="107"/>
      <c r="E7" s="103"/>
      <c r="F7" s="91"/>
      <c r="G7" s="92"/>
      <c r="H7" s="90"/>
      <c r="I7" s="93"/>
      <c r="J7" s="80"/>
      <c r="K7" s="80"/>
      <c r="N7" s="71"/>
      <c r="R7" s="71"/>
      <c r="S7" s="71"/>
    </row>
    <row r="8" spans="2:19" ht="16.05" customHeight="1">
      <c r="B8" s="94"/>
      <c r="C8" s="104"/>
      <c r="D8" s="108"/>
      <c r="E8" s="136"/>
      <c r="F8" s="132"/>
      <c r="G8" s="133"/>
      <c r="H8" s="134"/>
      <c r="I8" s="100"/>
      <c r="J8" s="80"/>
      <c r="K8" s="80"/>
      <c r="N8" s="71"/>
      <c r="R8" s="71"/>
      <c r="S8" s="71"/>
    </row>
    <row r="9" spans="2:19" ht="16.05" customHeight="1">
      <c r="B9" s="87" t="s">
        <v>128</v>
      </c>
      <c r="C9" s="101"/>
      <c r="D9" s="107"/>
      <c r="E9" s="103"/>
      <c r="F9" s="91"/>
      <c r="G9" s="92"/>
      <c r="H9" s="90"/>
      <c r="I9" s="93"/>
      <c r="J9" s="80"/>
      <c r="K9" s="80"/>
    </row>
    <row r="10" spans="2:19" ht="16.05" customHeight="1">
      <c r="B10" s="94"/>
      <c r="C10" s="104"/>
      <c r="D10" s="192"/>
      <c r="E10" s="136"/>
      <c r="F10" s="132"/>
      <c r="G10" s="133"/>
      <c r="H10" s="134"/>
      <c r="I10" s="100"/>
      <c r="J10" s="80"/>
      <c r="K10" s="80"/>
    </row>
    <row r="11" spans="2:19" ht="16.05" customHeight="1">
      <c r="B11" s="87" t="s">
        <v>129</v>
      </c>
      <c r="C11" s="101"/>
      <c r="D11" s="119"/>
      <c r="E11" s="103"/>
      <c r="F11" s="91"/>
      <c r="G11" s="115"/>
      <c r="H11" s="90"/>
      <c r="I11" s="93"/>
      <c r="J11" s="80"/>
      <c r="K11" s="80"/>
    </row>
    <row r="12" spans="2:19" ht="16.05" customHeight="1">
      <c r="B12" s="94"/>
      <c r="C12" s="104"/>
      <c r="D12" s="120"/>
      <c r="E12" s="136"/>
      <c r="F12" s="132"/>
      <c r="G12" s="133"/>
      <c r="H12" s="134"/>
      <c r="I12" s="100"/>
      <c r="J12" s="80"/>
      <c r="K12" s="80"/>
    </row>
    <row r="13" spans="2:19" ht="16.05" customHeight="1">
      <c r="B13" s="87" t="s">
        <v>80</v>
      </c>
      <c r="C13" s="101"/>
      <c r="D13" s="119"/>
      <c r="E13" s="103"/>
      <c r="F13" s="91"/>
      <c r="G13" s="115"/>
      <c r="H13" s="90"/>
      <c r="I13" s="93"/>
      <c r="J13" s="80"/>
      <c r="K13" s="80"/>
    </row>
    <row r="14" spans="2:19" ht="16.05" customHeight="1">
      <c r="B14" s="94"/>
      <c r="C14" s="104"/>
      <c r="D14" s="120"/>
      <c r="E14" s="136"/>
      <c r="F14" s="132"/>
      <c r="G14" s="133"/>
      <c r="H14" s="134"/>
      <c r="I14" s="100"/>
      <c r="J14" s="80"/>
      <c r="K14" s="80"/>
    </row>
    <row r="15" spans="2:19" ht="16.05" customHeight="1">
      <c r="B15" s="87" t="s">
        <v>82</v>
      </c>
      <c r="C15" s="109"/>
      <c r="D15" s="121"/>
      <c r="E15" s="103"/>
      <c r="F15" s="91"/>
      <c r="G15" s="115"/>
      <c r="H15" s="114"/>
      <c r="I15" s="93"/>
      <c r="J15" s="80"/>
      <c r="K15" s="80"/>
    </row>
    <row r="16" spans="2:19" ht="16.05" customHeight="1">
      <c r="B16" s="94"/>
      <c r="C16" s="110"/>
      <c r="D16" s="122"/>
      <c r="E16" s="136"/>
      <c r="F16" s="132"/>
      <c r="G16" s="133"/>
      <c r="H16" s="134"/>
      <c r="I16" s="100"/>
      <c r="J16" s="80"/>
    </row>
    <row r="17" spans="2:12" ht="16.05" customHeight="1">
      <c r="B17" s="87" t="s">
        <v>84</v>
      </c>
      <c r="C17" s="109"/>
      <c r="D17" s="121"/>
      <c r="E17" s="123"/>
      <c r="F17" s="91"/>
      <c r="G17" s="115"/>
      <c r="H17" s="114"/>
      <c r="I17" s="93"/>
      <c r="J17" s="80"/>
    </row>
    <row r="18" spans="2:12" ht="16.05" customHeight="1">
      <c r="B18" s="94"/>
      <c r="C18" s="104"/>
      <c r="D18" s="122"/>
      <c r="E18" s="136"/>
      <c r="F18" s="132"/>
      <c r="G18" s="133"/>
      <c r="H18" s="134"/>
      <c r="I18" s="135"/>
      <c r="J18" s="80"/>
    </row>
    <row r="19" spans="2:12" ht="16.05" customHeight="1">
      <c r="B19" s="87" t="s">
        <v>86</v>
      </c>
      <c r="C19" s="101"/>
      <c r="D19" s="191"/>
      <c r="E19" s="123"/>
      <c r="F19" s="91"/>
      <c r="G19" s="115"/>
      <c r="H19" s="114"/>
      <c r="I19" s="93"/>
      <c r="J19" s="80"/>
    </row>
    <row r="20" spans="2:12" ht="16.05" customHeight="1">
      <c r="B20" s="94"/>
      <c r="C20" s="104"/>
      <c r="D20" s="122"/>
      <c r="E20" s="124"/>
      <c r="F20" s="98"/>
      <c r="G20" s="133"/>
      <c r="H20" s="142"/>
      <c r="I20" s="100"/>
      <c r="J20" s="80"/>
      <c r="L20" s="73"/>
    </row>
    <row r="21" spans="2:12" ht="16.05" customHeight="1">
      <c r="B21" s="87" t="s">
        <v>90</v>
      </c>
      <c r="C21" s="101"/>
      <c r="D21" s="191"/>
      <c r="E21" s="123"/>
      <c r="F21" s="91"/>
      <c r="G21" s="115"/>
      <c r="H21" s="114"/>
      <c r="I21" s="93"/>
      <c r="J21" s="80"/>
    </row>
    <row r="22" spans="2:12" ht="16.05" customHeight="1">
      <c r="B22" s="94"/>
      <c r="C22" s="104"/>
      <c r="D22" s="122"/>
      <c r="E22" s="136"/>
      <c r="F22" s="132"/>
      <c r="G22" s="133"/>
      <c r="H22" s="134"/>
      <c r="I22" s="100"/>
      <c r="J22" s="80"/>
    </row>
    <row r="23" spans="2:12" ht="16.05" customHeight="1">
      <c r="B23" s="87" t="s">
        <v>92</v>
      </c>
      <c r="C23" s="101"/>
      <c r="D23" s="121"/>
      <c r="E23" s="123"/>
      <c r="F23" s="91"/>
      <c r="G23" s="115"/>
      <c r="H23" s="114"/>
      <c r="I23" s="93"/>
      <c r="J23" s="80"/>
    </row>
    <row r="24" spans="2:12" ht="16.05" customHeight="1">
      <c r="B24" s="94"/>
      <c r="C24" s="104"/>
      <c r="D24" s="122"/>
      <c r="E24" s="136"/>
      <c r="F24" s="132"/>
      <c r="G24" s="133"/>
      <c r="H24" s="134"/>
      <c r="I24" s="100"/>
      <c r="J24" s="80"/>
      <c r="L24" s="73"/>
    </row>
    <row r="25" spans="2:12" ht="16.05" customHeight="1">
      <c r="B25" s="87"/>
      <c r="C25" s="101"/>
      <c r="D25" s="121"/>
      <c r="E25" s="123"/>
      <c r="F25" s="91"/>
      <c r="G25" s="115"/>
      <c r="H25" s="114"/>
      <c r="I25" s="93"/>
      <c r="J25" s="80"/>
      <c r="K25" s="80"/>
    </row>
    <row r="26" spans="2:12" ht="16.05" customHeight="1">
      <c r="B26" s="94"/>
      <c r="C26" s="104"/>
      <c r="D26" s="122"/>
      <c r="E26" s="124"/>
      <c r="F26" s="98"/>
      <c r="G26" s="118"/>
      <c r="H26" s="117"/>
      <c r="I26" s="100"/>
      <c r="J26" s="80"/>
    </row>
    <row r="27" spans="2:12" ht="16.05" customHeight="1">
      <c r="B27" s="87"/>
      <c r="C27" s="101"/>
      <c r="D27" s="191"/>
      <c r="E27" s="123"/>
      <c r="F27" s="91"/>
      <c r="G27" s="115"/>
      <c r="H27" s="114"/>
      <c r="I27" s="93"/>
      <c r="J27" s="80"/>
      <c r="K27" s="80"/>
    </row>
    <row r="28" spans="2:12" ht="16.05" customHeight="1">
      <c r="B28" s="94"/>
      <c r="C28" s="104"/>
      <c r="D28" s="122"/>
      <c r="E28" s="124"/>
      <c r="F28" s="98"/>
      <c r="G28" s="118"/>
      <c r="H28" s="117"/>
      <c r="I28" s="100"/>
      <c r="J28" s="80"/>
    </row>
    <row r="29" spans="2:12" ht="16.05" customHeight="1">
      <c r="B29" s="125"/>
      <c r="C29" s="101"/>
      <c r="D29" s="126"/>
      <c r="E29" s="123"/>
      <c r="F29" s="91"/>
      <c r="G29" s="115"/>
      <c r="H29" s="114"/>
      <c r="I29" s="93"/>
    </row>
    <row r="30" spans="2:12" ht="16.05" customHeight="1">
      <c r="B30" s="128"/>
      <c r="C30" s="104"/>
      <c r="D30" s="129"/>
      <c r="E30" s="130"/>
      <c r="F30" s="98"/>
      <c r="G30" s="118"/>
      <c r="H30" s="117"/>
      <c r="I30" s="100"/>
    </row>
    <row r="31" spans="2:12" ht="16.05" customHeight="1">
      <c r="B31" s="87"/>
      <c r="C31" s="101"/>
      <c r="D31" s="126"/>
      <c r="E31" s="127"/>
      <c r="F31" s="91"/>
      <c r="G31" s="115"/>
      <c r="H31" s="114"/>
      <c r="I31" s="93"/>
    </row>
  </sheetData>
  <phoneticPr fontId="2"/>
  <printOptions horizontalCentered="1"/>
  <pageMargins left="0.59055118110236227" right="0.59055118110236227" top="0.94488188976377963" bottom="0.27559055118110237" header="0.74803149606299213" footer="0"/>
  <pageSetup paperSize="9" firstPageNumber="7" orientation="landscape" useFirstPageNumber="1" horizontalDpi="300" verticalDpi="300" r:id="rId1"/>
  <headerFooter alignWithMargins="0">
    <oddHeader>&amp;L（修繕内訳書）</oddHeader>
    <oddFooter>&amp;L&amp;"ＭＳ 明朝,標準"&amp;12（NO.&amp;P）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8A4B-4DE0-462B-847D-1B800C77A53B}">
  <dimension ref="A1:S31"/>
  <sheetViews>
    <sheetView showZeros="0" view="pageBreakPreview" zoomScaleNormal="85" zoomScaleSheetLayoutView="75" workbookViewId="0">
      <selection activeCell="A4" sqref="A4"/>
    </sheetView>
  </sheetViews>
  <sheetFormatPr defaultColWidth="9" defaultRowHeight="31.95" customHeight="1"/>
  <cols>
    <col min="1" max="1" width="3" style="63" customWidth="1"/>
    <col min="2" max="2" width="7.6640625" style="63" customWidth="1"/>
    <col min="3" max="3" width="37.44140625" style="66" customWidth="1"/>
    <col min="4" max="4" width="18.77734375" style="66" customWidth="1"/>
    <col min="5" max="5" width="10" style="66" customWidth="1"/>
    <col min="6" max="6" width="5" style="63" customWidth="1"/>
    <col min="7" max="7" width="16" style="69" customWidth="1"/>
    <col min="8" max="8" width="18.6640625" style="69" customWidth="1"/>
    <col min="9" max="9" width="21.21875" style="66" customWidth="1"/>
    <col min="10" max="10" width="18.88671875" style="66" bestFit="1" customWidth="1"/>
    <col min="11" max="11" width="22.21875" style="66" bestFit="1" customWidth="1"/>
    <col min="12" max="12" width="8.21875" style="66" bestFit="1" customWidth="1"/>
    <col min="13" max="13" width="3.21875" style="66" bestFit="1" customWidth="1"/>
    <col min="14" max="14" width="9.44140625" style="66" bestFit="1" customWidth="1"/>
    <col min="15" max="16384" width="9" style="66"/>
  </cols>
  <sheetData>
    <row r="1" spans="2:19" ht="31.95" customHeight="1">
      <c r="B1" s="64" t="s">
        <v>13</v>
      </c>
      <c r="C1" s="64" t="s">
        <v>22</v>
      </c>
      <c r="D1" s="52" t="s">
        <v>37</v>
      </c>
      <c r="E1" s="64" t="s">
        <v>38</v>
      </c>
      <c r="F1" s="64" t="s">
        <v>14</v>
      </c>
      <c r="G1" s="65" t="s">
        <v>15</v>
      </c>
      <c r="H1" s="65" t="s">
        <v>16</v>
      </c>
      <c r="I1" s="64" t="s">
        <v>17</v>
      </c>
      <c r="J1" s="66" t="s">
        <v>76</v>
      </c>
      <c r="K1" s="66" t="s">
        <v>77</v>
      </c>
      <c r="L1" s="66" t="s">
        <v>78</v>
      </c>
    </row>
    <row r="2" spans="2:19" ht="16.05" customHeight="1">
      <c r="B2" s="84"/>
      <c r="C2" s="84"/>
      <c r="D2" s="85"/>
      <c r="E2" s="137"/>
      <c r="F2" s="137"/>
      <c r="G2" s="138"/>
      <c r="H2" s="134">
        <f>ROUNDDOWN(SUM(H4,H6,H8,H10,H12,H14,H16,H18,H20,H22,H24,H26,H28,H30),-3)</f>
        <v>0</v>
      </c>
      <c r="I2" s="137"/>
    </row>
    <row r="3" spans="2:19" ht="16.05" customHeight="1">
      <c r="B3" s="87" t="s">
        <v>124</v>
      </c>
      <c r="C3" s="113" t="s">
        <v>137</v>
      </c>
      <c r="D3" s="89"/>
      <c r="E3" s="114"/>
      <c r="F3" s="91"/>
      <c r="G3" s="115"/>
      <c r="H3" s="114">
        <f>ROUNDDOWN(SUM(H5,H7,H9,H11,H13,H15,H17,H19,H21,H23,H25,H27,H29,H31),-3)</f>
        <v>0</v>
      </c>
      <c r="I3" s="93" t="s">
        <v>47</v>
      </c>
      <c r="N3" s="71"/>
      <c r="R3" s="71"/>
      <c r="S3" s="71"/>
    </row>
    <row r="4" spans="2:19" ht="16.05" customHeight="1">
      <c r="B4" s="94"/>
      <c r="C4" s="116"/>
      <c r="D4" s="96"/>
      <c r="E4" s="136"/>
      <c r="F4" s="132"/>
      <c r="G4" s="133"/>
      <c r="H4" s="134"/>
      <c r="I4" s="100"/>
      <c r="N4" s="71"/>
      <c r="R4" s="71"/>
      <c r="S4" s="71"/>
    </row>
    <row r="5" spans="2:19" ht="16.05" customHeight="1">
      <c r="B5" s="87" t="s">
        <v>127</v>
      </c>
      <c r="C5" s="111"/>
      <c r="D5" s="107"/>
      <c r="E5" s="103"/>
      <c r="F5" s="91"/>
      <c r="G5" s="92"/>
      <c r="H5" s="90"/>
      <c r="I5" s="93"/>
      <c r="J5" s="80"/>
      <c r="K5" s="80"/>
      <c r="N5" s="74"/>
      <c r="R5" s="71"/>
      <c r="S5" s="71"/>
    </row>
    <row r="6" spans="2:19" ht="16.05" customHeight="1">
      <c r="B6" s="94"/>
      <c r="C6" s="112"/>
      <c r="D6" s="108"/>
      <c r="E6" s="136"/>
      <c r="F6" s="132"/>
      <c r="G6" s="133"/>
      <c r="H6" s="134"/>
      <c r="I6" s="100"/>
      <c r="J6" s="80"/>
      <c r="K6" s="80"/>
      <c r="N6" s="74"/>
      <c r="R6" s="71"/>
      <c r="S6" s="71"/>
    </row>
    <row r="7" spans="2:19" ht="16.05" customHeight="1">
      <c r="B7" s="87" t="s">
        <v>126</v>
      </c>
      <c r="C7" s="101"/>
      <c r="D7" s="107"/>
      <c r="E7" s="103"/>
      <c r="F7" s="91"/>
      <c r="G7" s="92"/>
      <c r="H7" s="90"/>
      <c r="I7" s="93"/>
      <c r="J7" s="80"/>
      <c r="K7" s="80"/>
      <c r="N7" s="71"/>
      <c r="R7" s="71"/>
      <c r="S7" s="71"/>
    </row>
    <row r="8" spans="2:19" ht="16.05" customHeight="1">
      <c r="B8" s="94"/>
      <c r="C8" s="104"/>
      <c r="D8" s="108"/>
      <c r="E8" s="136"/>
      <c r="F8" s="132"/>
      <c r="G8" s="133"/>
      <c r="H8" s="134"/>
      <c r="I8" s="100"/>
      <c r="J8" s="80"/>
      <c r="K8" s="80"/>
      <c r="N8" s="71"/>
      <c r="R8" s="71"/>
      <c r="S8" s="71"/>
    </row>
    <row r="9" spans="2:19" ht="16.05" customHeight="1">
      <c r="B9" s="87" t="s">
        <v>128</v>
      </c>
      <c r="C9" s="101"/>
      <c r="D9" s="107"/>
      <c r="E9" s="103"/>
      <c r="F9" s="91"/>
      <c r="G9" s="92"/>
      <c r="H9" s="90"/>
      <c r="I9" s="93"/>
      <c r="J9" s="80"/>
      <c r="K9" s="80"/>
    </row>
    <row r="10" spans="2:19" ht="16.05" customHeight="1">
      <c r="B10" s="94"/>
      <c r="C10" s="104"/>
      <c r="D10" s="192"/>
      <c r="E10" s="136"/>
      <c r="F10" s="132"/>
      <c r="G10" s="133"/>
      <c r="H10" s="134"/>
      <c r="I10" s="100"/>
      <c r="J10" s="80"/>
      <c r="K10" s="80"/>
    </row>
    <row r="11" spans="2:19" ht="16.05" customHeight="1">
      <c r="B11" s="87" t="s">
        <v>129</v>
      </c>
      <c r="C11" s="101"/>
      <c r="D11" s="119"/>
      <c r="E11" s="103"/>
      <c r="F11" s="91"/>
      <c r="G11" s="115"/>
      <c r="H11" s="90"/>
      <c r="I11" s="93"/>
      <c r="J11" s="80"/>
      <c r="K11" s="80"/>
    </row>
    <row r="12" spans="2:19" ht="16.05" customHeight="1">
      <c r="B12" s="94"/>
      <c r="C12" s="104"/>
      <c r="D12" s="120"/>
      <c r="E12" s="136"/>
      <c r="F12" s="132"/>
      <c r="G12" s="133"/>
      <c r="H12" s="134"/>
      <c r="I12" s="100"/>
      <c r="J12" s="80"/>
      <c r="K12" s="80"/>
    </row>
    <row r="13" spans="2:19" ht="16.05" customHeight="1">
      <c r="B13" s="87" t="s">
        <v>80</v>
      </c>
      <c r="C13" s="101"/>
      <c r="D13" s="119"/>
      <c r="E13" s="103"/>
      <c r="F13" s="91"/>
      <c r="G13" s="115"/>
      <c r="H13" s="90"/>
      <c r="I13" s="93"/>
      <c r="J13" s="80"/>
      <c r="K13" s="80"/>
    </row>
    <row r="14" spans="2:19" ht="16.05" customHeight="1">
      <c r="B14" s="94"/>
      <c r="C14" s="104"/>
      <c r="D14" s="120"/>
      <c r="E14" s="136"/>
      <c r="F14" s="132"/>
      <c r="G14" s="133"/>
      <c r="H14" s="134"/>
      <c r="I14" s="100"/>
      <c r="J14" s="80"/>
      <c r="K14" s="80"/>
    </row>
    <row r="15" spans="2:19" ht="16.05" customHeight="1">
      <c r="B15" s="87" t="s">
        <v>82</v>
      </c>
      <c r="C15" s="109"/>
      <c r="D15" s="121"/>
      <c r="E15" s="103"/>
      <c r="F15" s="91"/>
      <c r="G15" s="115"/>
      <c r="H15" s="114"/>
      <c r="I15" s="93"/>
      <c r="J15" s="80"/>
      <c r="K15" s="80"/>
    </row>
    <row r="16" spans="2:19" ht="16.05" customHeight="1">
      <c r="B16" s="94"/>
      <c r="C16" s="110"/>
      <c r="D16" s="122"/>
      <c r="E16" s="136"/>
      <c r="F16" s="132"/>
      <c r="G16" s="133"/>
      <c r="H16" s="134"/>
      <c r="I16" s="135"/>
      <c r="J16" s="80"/>
    </row>
    <row r="17" spans="2:12" ht="16.05" customHeight="1">
      <c r="B17" s="87" t="s">
        <v>84</v>
      </c>
      <c r="C17" s="109"/>
      <c r="D17" s="121"/>
      <c r="E17" s="123"/>
      <c r="F17" s="91"/>
      <c r="G17" s="115"/>
      <c r="H17" s="114"/>
      <c r="I17" s="93"/>
      <c r="J17" s="80"/>
    </row>
    <row r="18" spans="2:12" ht="16.05" customHeight="1">
      <c r="B18" s="94"/>
      <c r="C18" s="104"/>
      <c r="D18" s="122"/>
      <c r="E18" s="136"/>
      <c r="F18" s="132"/>
      <c r="G18" s="133"/>
      <c r="H18" s="134"/>
      <c r="I18" s="135"/>
      <c r="J18" s="80"/>
    </row>
    <row r="19" spans="2:12" ht="16.05" customHeight="1">
      <c r="B19" s="87" t="s">
        <v>86</v>
      </c>
      <c r="C19" s="101"/>
      <c r="D19" s="121"/>
      <c r="E19" s="123"/>
      <c r="F19" s="91"/>
      <c r="G19" s="115"/>
      <c r="H19" s="114"/>
      <c r="I19" s="93"/>
      <c r="J19" s="80"/>
    </row>
    <row r="20" spans="2:12" ht="16.05" customHeight="1">
      <c r="B20" s="94"/>
      <c r="C20" s="104"/>
      <c r="D20" s="122"/>
      <c r="E20" s="136"/>
      <c r="F20" s="132"/>
      <c r="G20" s="133"/>
      <c r="H20" s="134"/>
      <c r="I20" s="100"/>
      <c r="J20" s="80"/>
      <c r="L20" s="73"/>
    </row>
    <row r="21" spans="2:12" ht="16.05" customHeight="1">
      <c r="B21" s="87" t="s">
        <v>90</v>
      </c>
      <c r="C21" s="101"/>
      <c r="D21" s="121"/>
      <c r="E21" s="123"/>
      <c r="F21" s="91"/>
      <c r="G21" s="115"/>
      <c r="H21" s="114"/>
      <c r="I21" s="93"/>
      <c r="J21" s="80"/>
    </row>
    <row r="22" spans="2:12" ht="16.05" customHeight="1">
      <c r="B22" s="94"/>
      <c r="C22" s="104"/>
      <c r="D22" s="122"/>
      <c r="E22" s="136"/>
      <c r="F22" s="132"/>
      <c r="G22" s="133"/>
      <c r="H22" s="134"/>
      <c r="I22" s="100"/>
      <c r="J22" s="80"/>
    </row>
    <row r="23" spans="2:12" ht="16.05" customHeight="1">
      <c r="B23" s="87" t="s">
        <v>92</v>
      </c>
      <c r="C23" s="101"/>
      <c r="D23" s="121"/>
      <c r="E23" s="123"/>
      <c r="F23" s="91"/>
      <c r="G23" s="115"/>
      <c r="H23" s="114"/>
      <c r="I23" s="93"/>
      <c r="J23" s="80"/>
    </row>
    <row r="24" spans="2:12" ht="16.05" customHeight="1">
      <c r="B24" s="94"/>
      <c r="C24" s="104"/>
      <c r="D24" s="122"/>
      <c r="E24" s="136"/>
      <c r="F24" s="132"/>
      <c r="G24" s="133"/>
      <c r="H24" s="134"/>
      <c r="I24" s="100"/>
      <c r="J24" s="80"/>
      <c r="L24" s="73"/>
    </row>
    <row r="25" spans="2:12" ht="16.05" customHeight="1">
      <c r="B25" s="87" t="s">
        <v>93</v>
      </c>
      <c r="C25" s="101"/>
      <c r="D25" s="121"/>
      <c r="E25" s="123"/>
      <c r="F25" s="91"/>
      <c r="G25" s="115"/>
      <c r="H25" s="114"/>
      <c r="I25" s="93"/>
      <c r="J25" s="80"/>
      <c r="K25" s="80"/>
    </row>
    <row r="26" spans="2:12" ht="16.05" customHeight="1">
      <c r="B26" s="94"/>
      <c r="C26" s="104"/>
      <c r="D26" s="122"/>
      <c r="E26" s="136"/>
      <c r="F26" s="132"/>
      <c r="G26" s="133"/>
      <c r="H26" s="134"/>
      <c r="I26" s="100"/>
      <c r="J26" s="80"/>
    </row>
    <row r="27" spans="2:12" ht="16.05" customHeight="1">
      <c r="B27" s="87" t="s">
        <v>94</v>
      </c>
      <c r="C27" s="101"/>
      <c r="D27" s="191"/>
      <c r="E27" s="123"/>
      <c r="F27" s="91"/>
      <c r="G27" s="115"/>
      <c r="H27" s="114"/>
      <c r="I27" s="93"/>
      <c r="J27" s="80"/>
      <c r="K27" s="80"/>
    </row>
    <row r="28" spans="2:12" ht="16.05" customHeight="1">
      <c r="B28" s="94"/>
      <c r="C28" s="104"/>
      <c r="D28" s="122"/>
      <c r="E28" s="136"/>
      <c r="F28" s="132"/>
      <c r="G28" s="133"/>
      <c r="H28" s="134"/>
      <c r="I28" s="100"/>
      <c r="J28" s="80"/>
    </row>
    <row r="29" spans="2:12" ht="16.05" customHeight="1">
      <c r="B29" s="125" t="s">
        <v>95</v>
      </c>
      <c r="C29" s="101"/>
      <c r="D29" s="126"/>
      <c r="E29" s="123"/>
      <c r="F29" s="91"/>
      <c r="G29" s="115"/>
      <c r="H29" s="114"/>
      <c r="I29" s="93"/>
    </row>
    <row r="30" spans="2:12" ht="16.05" customHeight="1">
      <c r="B30" s="128"/>
      <c r="C30" s="104"/>
      <c r="D30" s="129"/>
      <c r="E30" s="130"/>
      <c r="F30" s="98"/>
      <c r="G30" s="133"/>
      <c r="H30" s="142"/>
      <c r="I30" s="100"/>
    </row>
    <row r="31" spans="2:12" ht="16.05" customHeight="1">
      <c r="B31" s="87" t="s">
        <v>97</v>
      </c>
      <c r="C31" s="101"/>
      <c r="D31" s="126"/>
      <c r="E31" s="127"/>
      <c r="F31" s="91"/>
      <c r="G31" s="115"/>
      <c r="H31" s="114"/>
      <c r="I31" s="93"/>
    </row>
  </sheetData>
  <phoneticPr fontId="2"/>
  <printOptions horizontalCentered="1"/>
  <pageMargins left="0.59055118110236227" right="0.59055118110236227" top="0.94488188976377963" bottom="0.27559055118110237" header="0.74803149606299213" footer="0"/>
  <pageSetup paperSize="9" firstPageNumber="7" orientation="landscape" useFirstPageNumber="1" horizontalDpi="300" verticalDpi="300" r:id="rId1"/>
  <headerFooter alignWithMargins="0">
    <oddHeader>&amp;L（修繕内訳書）</oddHeader>
    <oddFooter>&amp;L&amp;"ＭＳ 明朝,標準"&amp;12（NO.&amp;P）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S14"/>
  <sheetViews>
    <sheetView showZeros="0" view="pageBreakPreview" topLeftCell="A4" zoomScale="85" zoomScaleNormal="85" zoomScaleSheetLayoutView="85" workbookViewId="0">
      <selection activeCell="F13" sqref="F13"/>
    </sheetView>
  </sheetViews>
  <sheetFormatPr defaultColWidth="9" defaultRowHeight="28.05" customHeight="1"/>
  <cols>
    <col min="1" max="1" width="3.21875" style="41" customWidth="1"/>
    <col min="2" max="14" width="10.109375" style="41" customWidth="1"/>
    <col min="15" max="16384" width="9" style="41"/>
  </cols>
  <sheetData>
    <row r="1" spans="1:19" ht="28.05" customHeight="1">
      <c r="B1" s="42" t="s">
        <v>33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9" ht="25.05" customHeight="1">
      <c r="A2" s="40"/>
      <c r="B2" s="263"/>
      <c r="C2" s="43" t="s">
        <v>58</v>
      </c>
      <c r="D2" s="43" t="s">
        <v>59</v>
      </c>
      <c r="E2" s="45" t="s">
        <v>60</v>
      </c>
      <c r="F2" s="265" t="s">
        <v>45</v>
      </c>
      <c r="G2" s="266"/>
      <c r="H2" s="58"/>
      <c r="I2" s="44"/>
      <c r="J2" s="57"/>
      <c r="K2" s="44"/>
      <c r="L2" s="57"/>
      <c r="M2" s="75"/>
      <c r="N2" s="45" t="s">
        <v>44</v>
      </c>
    </row>
    <row r="3" spans="1:19" ht="56.1" customHeight="1">
      <c r="B3" s="264"/>
      <c r="C3" s="46"/>
      <c r="D3" s="47"/>
      <c r="E3" s="49"/>
      <c r="F3" s="267"/>
      <c r="G3" s="268"/>
      <c r="H3" s="49"/>
      <c r="I3" s="46"/>
      <c r="J3" s="47"/>
      <c r="K3" s="46"/>
      <c r="L3" s="47"/>
      <c r="M3" s="51"/>
      <c r="N3" s="46"/>
    </row>
    <row r="4" spans="1:19" ht="56.1" customHeight="1">
      <c r="B4" s="284" t="s">
        <v>62</v>
      </c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6"/>
    </row>
    <row r="5" spans="1:19" ht="36" customHeight="1">
      <c r="B5" s="279" t="s">
        <v>34</v>
      </c>
      <c r="C5" s="280"/>
      <c r="D5" s="280"/>
      <c r="E5" s="287" t="str">
        <f>表紙!E5</f>
        <v>愛媛県松山市北条辻600－1</v>
      </c>
      <c r="F5" s="288"/>
      <c r="G5" s="288"/>
      <c r="H5" s="288"/>
      <c r="I5" s="288"/>
      <c r="J5" s="288"/>
      <c r="K5" s="288"/>
      <c r="L5" s="288"/>
      <c r="M5" s="288"/>
      <c r="N5" s="49"/>
      <c r="Q5" s="40"/>
      <c r="R5" s="40"/>
    </row>
    <row r="6" spans="1:19" ht="36" customHeight="1">
      <c r="B6" s="279" t="s">
        <v>61</v>
      </c>
      <c r="C6" s="280"/>
      <c r="D6" s="280"/>
      <c r="E6" s="247" t="str">
        <f>表紙!E6</f>
        <v>愛媛県立北条清新高等学校照明設備取替修繕</v>
      </c>
      <c r="F6" s="247"/>
      <c r="G6" s="247"/>
      <c r="H6" s="247"/>
      <c r="I6" s="247"/>
      <c r="J6" s="247"/>
      <c r="K6" s="247"/>
      <c r="L6" s="247"/>
      <c r="M6" s="247"/>
      <c r="N6" s="248"/>
    </row>
    <row r="7" spans="1:19" ht="36" customHeight="1">
      <c r="B7" s="289" t="s">
        <v>71</v>
      </c>
      <c r="C7" s="290"/>
      <c r="D7" s="290"/>
      <c r="E7" s="273">
        <f>総括表!G18</f>
        <v>0</v>
      </c>
      <c r="F7" s="273"/>
      <c r="G7" s="273"/>
      <c r="H7" s="274" t="s">
        <v>35</v>
      </c>
      <c r="I7" s="274"/>
      <c r="J7" s="274"/>
      <c r="K7" s="274"/>
      <c r="L7" s="275">
        <f>総括表!G16</f>
        <v>0</v>
      </c>
      <c r="M7" s="275"/>
      <c r="N7" s="189"/>
      <c r="Q7" s="40"/>
      <c r="R7" s="40"/>
      <c r="S7" s="40"/>
    </row>
    <row r="8" spans="1:19" ht="36" customHeight="1">
      <c r="B8" s="277" t="s">
        <v>72</v>
      </c>
      <c r="C8" s="278"/>
      <c r="D8" s="278"/>
      <c r="E8" s="271">
        <f>総括表!G17</f>
        <v>0</v>
      </c>
      <c r="F8" s="271"/>
      <c r="G8" s="271"/>
      <c r="H8" s="272" t="s">
        <v>35</v>
      </c>
      <c r="I8" s="272"/>
      <c r="J8" s="272"/>
      <c r="K8" s="272"/>
      <c r="L8" s="276">
        <f>総括表!G15</f>
        <v>0</v>
      </c>
      <c r="M8" s="276"/>
      <c r="N8" s="190"/>
      <c r="Q8" s="40"/>
      <c r="R8" s="40"/>
      <c r="S8" s="40"/>
    </row>
    <row r="9" spans="1:19" ht="36" customHeight="1">
      <c r="B9" s="289" t="s">
        <v>73</v>
      </c>
      <c r="C9" s="290"/>
      <c r="D9" s="290"/>
      <c r="E9" s="273">
        <v>48950000</v>
      </c>
      <c r="F9" s="273"/>
      <c r="G9" s="273"/>
      <c r="H9" s="274" t="s">
        <v>35</v>
      </c>
      <c r="I9" s="274"/>
      <c r="J9" s="274"/>
      <c r="K9" s="274"/>
      <c r="L9" s="275">
        <f>E9-E9/1.1</f>
        <v>4450000</v>
      </c>
      <c r="M9" s="275"/>
      <c r="N9" s="189"/>
      <c r="Q9" s="40"/>
      <c r="R9" s="40"/>
      <c r="S9" s="40"/>
    </row>
    <row r="10" spans="1:19" ht="36" customHeight="1">
      <c r="B10" s="277" t="s">
        <v>74</v>
      </c>
      <c r="C10" s="278"/>
      <c r="D10" s="278"/>
      <c r="E10" s="271" t="e">
        <f>ROUNDDOWN(E9*E8/E7,0)</f>
        <v>#DIV/0!</v>
      </c>
      <c r="F10" s="271"/>
      <c r="G10" s="271"/>
      <c r="H10" s="272" t="s">
        <v>35</v>
      </c>
      <c r="I10" s="272"/>
      <c r="J10" s="272"/>
      <c r="K10" s="272"/>
      <c r="L10" s="276" t="e">
        <f>ROUNDDOWN(E10-E10/1.1,0)</f>
        <v>#DIV/0!</v>
      </c>
      <c r="M10" s="276"/>
      <c r="N10" s="190"/>
      <c r="Q10" s="40"/>
      <c r="R10" s="40"/>
      <c r="S10" s="40"/>
    </row>
    <row r="11" spans="1:19" ht="36" customHeight="1">
      <c r="B11" s="279" t="s">
        <v>75</v>
      </c>
      <c r="C11" s="280"/>
      <c r="D11" s="280"/>
      <c r="E11" s="281" t="e">
        <f>E10-E9</f>
        <v>#DIV/0!</v>
      </c>
      <c r="F11" s="281"/>
      <c r="G11" s="281"/>
      <c r="H11" s="291" t="s">
        <v>35</v>
      </c>
      <c r="I11" s="291"/>
      <c r="J11" s="291"/>
      <c r="K11" s="291"/>
      <c r="L11" s="292" t="e">
        <f>ROUNDDOWN(E11-E11/1.1,0)</f>
        <v>#DIV/0!</v>
      </c>
      <c r="M11" s="292"/>
      <c r="N11" s="53"/>
      <c r="Q11" s="40"/>
      <c r="R11" s="40"/>
      <c r="S11" s="40"/>
    </row>
    <row r="12" spans="1:19" ht="36" customHeight="1">
      <c r="B12" s="184"/>
      <c r="C12" s="185"/>
      <c r="D12" s="185"/>
      <c r="E12" s="186"/>
      <c r="F12" s="186"/>
      <c r="G12" s="186"/>
      <c r="H12" s="187"/>
      <c r="I12" s="81"/>
      <c r="J12" s="81"/>
      <c r="K12" s="81"/>
      <c r="L12" s="82"/>
      <c r="M12" s="82"/>
      <c r="N12" s="188"/>
      <c r="Q12" s="40"/>
      <c r="R12" s="40"/>
      <c r="S12" s="40"/>
    </row>
    <row r="13" spans="1:19" ht="36" customHeight="1">
      <c r="B13" s="54"/>
      <c r="C13" s="55"/>
      <c r="D13" s="55"/>
      <c r="E13" s="55"/>
      <c r="F13" s="55"/>
      <c r="G13" s="55"/>
      <c r="H13" s="55"/>
      <c r="I13" s="269" t="s">
        <v>63</v>
      </c>
      <c r="J13" s="269"/>
      <c r="K13" s="270">
        <f>表紙!K9</f>
        <v>6</v>
      </c>
      <c r="L13" s="270"/>
      <c r="M13" s="270"/>
      <c r="N13" s="56" t="s">
        <v>43</v>
      </c>
    </row>
    <row r="14" spans="1:19" ht="36" customHeight="1">
      <c r="B14" s="48"/>
      <c r="C14" s="50"/>
      <c r="D14" s="50"/>
      <c r="E14" s="50"/>
      <c r="F14" s="50"/>
      <c r="G14" s="50"/>
      <c r="H14" s="50"/>
      <c r="I14" s="282" t="s">
        <v>139</v>
      </c>
      <c r="J14" s="282"/>
      <c r="K14" s="282"/>
      <c r="L14" s="282"/>
      <c r="M14" s="282"/>
      <c r="N14" s="283"/>
    </row>
  </sheetData>
  <mergeCells count="31">
    <mergeCell ref="I14:N14"/>
    <mergeCell ref="B4:N4"/>
    <mergeCell ref="E5:M5"/>
    <mergeCell ref="L10:M10"/>
    <mergeCell ref="E6:N6"/>
    <mergeCell ref="E7:G7"/>
    <mergeCell ref="H7:K7"/>
    <mergeCell ref="L7:M7"/>
    <mergeCell ref="B5:D5"/>
    <mergeCell ref="B6:D6"/>
    <mergeCell ref="B7:D7"/>
    <mergeCell ref="B8:D8"/>
    <mergeCell ref="B9:D9"/>
    <mergeCell ref="H11:K11"/>
    <mergeCell ref="L11:M11"/>
    <mergeCell ref="B2:B3"/>
    <mergeCell ref="F2:G2"/>
    <mergeCell ref="F3:G3"/>
    <mergeCell ref="I13:J13"/>
    <mergeCell ref="K13:M13"/>
    <mergeCell ref="E10:G10"/>
    <mergeCell ref="H10:K10"/>
    <mergeCell ref="E9:G9"/>
    <mergeCell ref="H9:K9"/>
    <mergeCell ref="L9:M9"/>
    <mergeCell ref="E8:G8"/>
    <mergeCell ref="H8:K8"/>
    <mergeCell ref="L8:M8"/>
    <mergeCell ref="B10:D10"/>
    <mergeCell ref="B11:D11"/>
    <mergeCell ref="E11:G11"/>
  </mergeCells>
  <phoneticPr fontId="2"/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2:S30"/>
  <sheetViews>
    <sheetView view="pageBreakPreview" zoomScaleNormal="85" workbookViewId="0">
      <selection activeCell="B23" sqref="B23"/>
    </sheetView>
  </sheetViews>
  <sheetFormatPr defaultColWidth="9" defaultRowHeight="14.4"/>
  <cols>
    <col min="1" max="1" width="4.21875" style="4" customWidth="1"/>
    <col min="2" max="2" width="9.109375" style="4" customWidth="1"/>
    <col min="3" max="3" width="11.33203125" style="4" customWidth="1"/>
    <col min="4" max="4" width="16.6640625" style="4" customWidth="1"/>
    <col min="5" max="5" width="25.6640625" style="4" customWidth="1"/>
    <col min="6" max="6" width="13.6640625" style="4" customWidth="1"/>
    <col min="7" max="7" width="28.109375" style="4" customWidth="1"/>
    <col min="8" max="8" width="22.6640625" style="4" customWidth="1"/>
    <col min="9" max="16384" width="9" style="4"/>
  </cols>
  <sheetData>
    <row r="2" spans="2:8" ht="18" customHeight="1">
      <c r="B2" s="4" t="s">
        <v>42</v>
      </c>
      <c r="H2" s="5"/>
    </row>
    <row r="3" spans="2:8" ht="54" customHeight="1">
      <c r="B3" s="299" t="s">
        <v>46</v>
      </c>
      <c r="C3" s="300"/>
      <c r="D3" s="304" t="str">
        <f>表紙!E6</f>
        <v>愛媛県立北条清新高等学校照明設備取替修繕</v>
      </c>
      <c r="E3" s="304"/>
      <c r="F3" s="304"/>
      <c r="G3" s="304"/>
      <c r="H3" s="305"/>
    </row>
    <row r="4" spans="2:8" ht="18" customHeight="1">
      <c r="B4" s="6" t="s">
        <v>2</v>
      </c>
      <c r="C4" s="297" t="s">
        <v>3</v>
      </c>
      <c r="D4" s="298"/>
      <c r="E4" s="6" t="s">
        <v>4</v>
      </c>
      <c r="F4" s="8" t="s">
        <v>5</v>
      </c>
      <c r="G4" s="9" t="s">
        <v>6</v>
      </c>
      <c r="H4" s="7" t="s">
        <v>7</v>
      </c>
    </row>
    <row r="5" spans="2:8" ht="18" customHeight="1">
      <c r="B5" s="164"/>
      <c r="C5" s="306"/>
      <c r="D5" s="307"/>
      <c r="E5" s="165"/>
      <c r="F5" s="166"/>
      <c r="G5" s="198" t="e">
        <f>内訳書!H15</f>
        <v>#REF!</v>
      </c>
      <c r="H5" s="167"/>
    </row>
    <row r="6" spans="2:8" ht="18" customHeight="1">
      <c r="B6" s="83" t="s">
        <v>23</v>
      </c>
      <c r="C6" s="293" t="s">
        <v>8</v>
      </c>
      <c r="D6" s="301"/>
      <c r="E6" s="168"/>
      <c r="F6" s="8" t="s">
        <v>9</v>
      </c>
      <c r="G6" s="169"/>
      <c r="H6" s="170"/>
    </row>
    <row r="7" spans="2:8" ht="18" customHeight="1">
      <c r="B7" s="164"/>
      <c r="C7" s="171"/>
      <c r="D7" s="172"/>
      <c r="E7" s="165"/>
      <c r="F7" s="166"/>
      <c r="G7" s="198"/>
      <c r="H7" s="167"/>
    </row>
    <row r="8" spans="2:8" ht="18" customHeight="1">
      <c r="B8" s="83" t="s">
        <v>24</v>
      </c>
      <c r="C8" s="302" t="s">
        <v>0</v>
      </c>
      <c r="D8" s="301"/>
      <c r="E8" s="168"/>
      <c r="F8" s="8" t="s">
        <v>9</v>
      </c>
      <c r="G8" s="169"/>
      <c r="H8" s="173"/>
    </row>
    <row r="9" spans="2:8" ht="18" customHeight="1">
      <c r="B9" s="164"/>
      <c r="C9" s="174"/>
      <c r="D9" s="172"/>
      <c r="E9" s="165"/>
      <c r="F9" s="166"/>
      <c r="G9" s="198"/>
      <c r="H9" s="175"/>
    </row>
    <row r="10" spans="2:8" ht="18" customHeight="1">
      <c r="B10" s="83" t="s">
        <v>25</v>
      </c>
      <c r="C10" s="293" t="s">
        <v>10</v>
      </c>
      <c r="D10" s="294"/>
      <c r="E10" s="168"/>
      <c r="F10" s="8" t="s">
        <v>9</v>
      </c>
      <c r="G10" s="169"/>
      <c r="H10" s="176"/>
    </row>
    <row r="11" spans="2:8" ht="18" customHeight="1">
      <c r="B11" s="164"/>
      <c r="C11" s="171"/>
      <c r="D11" s="177"/>
      <c r="E11" s="165"/>
      <c r="F11" s="166"/>
      <c r="G11" s="198"/>
      <c r="H11" s="178"/>
    </row>
    <row r="12" spans="2:8" ht="18" customHeight="1">
      <c r="B12" s="83" t="s">
        <v>26</v>
      </c>
      <c r="C12" s="302" t="s">
        <v>11</v>
      </c>
      <c r="D12" s="303"/>
      <c r="E12" s="168"/>
      <c r="F12" s="8" t="s">
        <v>9</v>
      </c>
      <c r="G12" s="169"/>
      <c r="H12" s="176"/>
    </row>
    <row r="13" spans="2:8" ht="18" customHeight="1">
      <c r="B13" s="164"/>
      <c r="C13" s="174"/>
      <c r="D13" s="179"/>
      <c r="E13" s="165"/>
      <c r="F13" s="166"/>
      <c r="G13" s="198"/>
      <c r="H13" s="178"/>
    </row>
    <row r="14" spans="2:8" ht="18" customHeight="1">
      <c r="B14" s="180"/>
      <c r="C14" s="293" t="s">
        <v>12</v>
      </c>
      <c r="D14" s="294"/>
      <c r="E14" s="168"/>
      <c r="F14" s="8"/>
      <c r="G14" s="181"/>
      <c r="H14" s="173"/>
    </row>
    <row r="15" spans="2:8" ht="18" customHeight="1">
      <c r="B15" s="182"/>
      <c r="C15" s="306" t="s">
        <v>36</v>
      </c>
      <c r="D15" s="308"/>
      <c r="E15" s="165"/>
      <c r="F15" s="166"/>
      <c r="G15" s="199"/>
      <c r="H15" s="175"/>
    </row>
    <row r="16" spans="2:8" ht="18" customHeight="1">
      <c r="B16" s="183"/>
      <c r="C16" s="309"/>
      <c r="D16" s="294"/>
      <c r="E16" s="168"/>
      <c r="F16" s="8"/>
      <c r="G16" s="181"/>
      <c r="H16" s="173"/>
    </row>
    <row r="17" spans="1:19" ht="18" customHeight="1">
      <c r="B17" s="182"/>
      <c r="C17" s="174"/>
      <c r="D17" s="179"/>
      <c r="E17" s="165"/>
      <c r="F17" s="166"/>
      <c r="G17" s="199"/>
      <c r="H17" s="175"/>
    </row>
    <row r="18" spans="1:19" ht="18" customHeight="1">
      <c r="B18" s="180"/>
      <c r="C18" s="293" t="s">
        <v>1</v>
      </c>
      <c r="D18" s="301"/>
      <c r="E18" s="168"/>
      <c r="F18" s="8"/>
      <c r="G18" s="181"/>
      <c r="H18" s="173"/>
    </row>
    <row r="19" spans="1:19" ht="36" customHeight="1">
      <c r="B19" s="3"/>
      <c r="C19" s="295"/>
      <c r="D19" s="296"/>
      <c r="E19" s="10"/>
      <c r="F19" s="11"/>
      <c r="G19" s="26"/>
      <c r="H19" s="2"/>
    </row>
    <row r="20" spans="1:19" ht="36" customHeight="1">
      <c r="B20" s="3"/>
      <c r="C20" s="30"/>
      <c r="D20" s="29"/>
      <c r="E20" s="10"/>
      <c r="F20" s="11"/>
      <c r="G20" s="26"/>
      <c r="H20" s="2"/>
    </row>
    <row r="21" spans="1:19" ht="36" customHeight="1">
      <c r="B21" s="3"/>
      <c r="C21" s="3"/>
      <c r="D21" s="2"/>
      <c r="E21" s="3"/>
      <c r="F21" s="12"/>
      <c r="G21" s="2"/>
      <c r="H21" s="2"/>
    </row>
    <row r="22" spans="1:19" ht="36" customHeight="1">
      <c r="B22" s="3"/>
      <c r="C22" s="3"/>
      <c r="D22" s="2"/>
      <c r="E22" s="3"/>
      <c r="F22" s="12"/>
      <c r="G22" s="2"/>
      <c r="H22" s="2"/>
    </row>
    <row r="23" spans="1:19" ht="30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ht="19.0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ht="19.0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ht="19.0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 ht="19.0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ht="19.0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ht="19.0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ht="19.05" customHeight="1"/>
  </sheetData>
  <mergeCells count="12">
    <mergeCell ref="C10:D10"/>
    <mergeCell ref="C19:D19"/>
    <mergeCell ref="C4:D4"/>
    <mergeCell ref="B3:C3"/>
    <mergeCell ref="C18:D18"/>
    <mergeCell ref="C6:D6"/>
    <mergeCell ref="C8:D8"/>
    <mergeCell ref="C12:D12"/>
    <mergeCell ref="C14:D14"/>
    <mergeCell ref="D3:H3"/>
    <mergeCell ref="C5:D5"/>
    <mergeCell ref="C15:D16"/>
  </mergeCells>
  <phoneticPr fontId="2"/>
  <printOptions horizontalCentered="1"/>
  <pageMargins left="0.59055118110236227" right="0.59055118110236227" top="0.94488188976377963" bottom="0.27559055118110237" header="0.74803149606299213" footer="0.31496062992125984"/>
  <pageSetup paperSize="9" firstPageNumber="7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O77"/>
  <sheetViews>
    <sheetView showZeros="0" view="pageBreakPreview" zoomScale="90" zoomScaleNormal="85" zoomScaleSheetLayoutView="90" workbookViewId="0">
      <selection activeCell="C8" sqref="C8:D11"/>
    </sheetView>
  </sheetViews>
  <sheetFormatPr defaultColWidth="9" defaultRowHeight="33.75" customHeight="1"/>
  <cols>
    <col min="1" max="1" width="3" style="1" customWidth="1"/>
    <col min="2" max="2" width="7.6640625" style="1" customWidth="1"/>
    <col min="3" max="3" width="22.109375" style="16" customWidth="1"/>
    <col min="4" max="4" width="34.44140625" style="16" customWidth="1"/>
    <col min="5" max="5" width="11.21875" style="16" customWidth="1"/>
    <col min="6" max="6" width="5" style="1" customWidth="1"/>
    <col min="7" max="7" width="16" style="33" customWidth="1"/>
    <col min="8" max="8" width="18.6640625" style="33" customWidth="1"/>
    <col min="9" max="9" width="21.21875" style="16" customWidth="1"/>
    <col min="10" max="10" width="12.44140625" style="16" bestFit="1" customWidth="1"/>
    <col min="11" max="11" width="10.109375" style="16" customWidth="1"/>
    <col min="12" max="12" width="10.33203125" style="16" customWidth="1"/>
    <col min="13" max="13" width="10.44140625" style="16" bestFit="1" customWidth="1"/>
    <col min="14" max="14" width="9.44140625" style="16" bestFit="1" customWidth="1"/>
    <col min="15" max="15" width="11.6640625" style="16" bestFit="1" customWidth="1"/>
    <col min="16" max="16384" width="9" style="16"/>
  </cols>
  <sheetData>
    <row r="1" spans="2:15" ht="33.75" customHeight="1">
      <c r="B1" s="14" t="s">
        <v>13</v>
      </c>
      <c r="C1" s="14" t="s">
        <v>22</v>
      </c>
      <c r="D1" s="59" t="s">
        <v>21</v>
      </c>
      <c r="E1" s="14" t="s">
        <v>5</v>
      </c>
      <c r="F1" s="14" t="s">
        <v>14</v>
      </c>
      <c r="G1" s="15" t="s">
        <v>15</v>
      </c>
      <c r="H1" s="15" t="s">
        <v>16</v>
      </c>
      <c r="I1" s="14" t="s">
        <v>17</v>
      </c>
    </row>
    <row r="2" spans="2:15" ht="33.75" customHeight="1">
      <c r="B2" s="17" t="s">
        <v>20</v>
      </c>
      <c r="C2" s="18" t="s">
        <v>8</v>
      </c>
      <c r="D2" s="60"/>
      <c r="E2" s="19"/>
      <c r="F2" s="20"/>
      <c r="G2" s="19"/>
      <c r="H2" s="19"/>
      <c r="I2" s="21"/>
    </row>
    <row r="3" spans="2:15" ht="33.75" customHeight="1">
      <c r="B3" s="17"/>
      <c r="C3" s="18"/>
      <c r="D3" s="60"/>
      <c r="E3" s="19"/>
      <c r="F3" s="20"/>
      <c r="G3" s="19"/>
      <c r="H3" s="19"/>
      <c r="I3" s="21"/>
    </row>
    <row r="4" spans="2:15" ht="16.8" customHeight="1">
      <c r="B4" s="139"/>
      <c r="C4" s="95"/>
      <c r="D4" s="149"/>
      <c r="E4" s="150"/>
      <c r="F4" s="151"/>
      <c r="G4" s="150"/>
      <c r="H4" s="196" t="e">
        <f>ROUNDDOWN(H44*J4/100,-3)</f>
        <v>#REF!</v>
      </c>
      <c r="I4" s="322" t="s">
        <v>39</v>
      </c>
      <c r="J4" s="16" t="e">
        <f>MAX(K8:K9)*K5</f>
        <v>#REF!</v>
      </c>
    </row>
    <row r="5" spans="2:15" ht="16.8" customHeight="1">
      <c r="B5" s="140"/>
      <c r="C5" s="88" t="s">
        <v>32</v>
      </c>
      <c r="D5" s="152"/>
      <c r="E5" s="146">
        <v>1</v>
      </c>
      <c r="F5" s="147" t="s">
        <v>18</v>
      </c>
      <c r="G5" s="146"/>
      <c r="H5" s="146" t="e">
        <f>ROUNDDOWN(H45*J5/100,-3)</f>
        <v>#REF!</v>
      </c>
      <c r="I5" s="323"/>
      <c r="J5" s="16" t="e">
        <f>MAX(J8:J9)*K5</f>
        <v>#REF!</v>
      </c>
      <c r="K5" s="16">
        <v>1</v>
      </c>
      <c r="L5" s="36"/>
      <c r="M5" s="37"/>
      <c r="N5" s="37"/>
      <c r="O5" s="36"/>
    </row>
    <row r="6" spans="2:15" ht="33.75" customHeight="1">
      <c r="B6" s="17"/>
      <c r="C6" s="27"/>
      <c r="D6" s="60"/>
      <c r="E6" s="23"/>
      <c r="F6" s="24"/>
      <c r="G6" s="23"/>
      <c r="H6" s="19"/>
      <c r="I6" s="35"/>
      <c r="L6" s="36"/>
      <c r="M6" s="72"/>
      <c r="O6" s="36"/>
    </row>
    <row r="7" spans="2:15" ht="33.75" customHeight="1">
      <c r="B7" s="17"/>
      <c r="C7" s="18"/>
      <c r="D7" s="60"/>
      <c r="E7" s="19"/>
      <c r="F7" s="20"/>
      <c r="G7" s="77"/>
      <c r="H7" s="76"/>
      <c r="I7" s="77"/>
      <c r="L7" s="36"/>
      <c r="O7" s="36"/>
    </row>
    <row r="8" spans="2:15" ht="33.75" customHeight="1">
      <c r="B8" s="17"/>
      <c r="C8" s="310" t="s">
        <v>144</v>
      </c>
      <c r="D8" s="311"/>
      <c r="E8" s="19"/>
      <c r="F8" s="20"/>
      <c r="G8" s="35"/>
      <c r="H8" s="19"/>
      <c r="I8" s="35"/>
      <c r="J8" s="16" t="e">
        <f>10.15*((ROUND(H45/1000,0))^-0.2462)*(表紙!K9^0.6929)</f>
        <v>#REF!</v>
      </c>
      <c r="K8" s="1" t="e">
        <f>10.15*((ROUND(H44/1000,0))^-0.2462)*(表紙!K9^0.6929)</f>
        <v>#REF!</v>
      </c>
      <c r="L8" s="36"/>
      <c r="O8" s="36"/>
    </row>
    <row r="9" spans="2:15" ht="33.75" customHeight="1">
      <c r="B9" s="17"/>
      <c r="C9" s="312"/>
      <c r="D9" s="313"/>
      <c r="E9" s="19"/>
      <c r="F9" s="20"/>
      <c r="G9" s="35"/>
      <c r="H9" s="19"/>
      <c r="I9" s="35"/>
      <c r="J9" s="16" t="e">
        <f>IF(H45&gt;3000000,3.1*((ROUND(H45/1000,0))^-0.0608),1.91)</f>
        <v>#REF!</v>
      </c>
      <c r="K9" s="16" t="e">
        <f>IF(H44&gt;3000000,3.1*((ROUND(H44/1000,0))^-0.0608),1.91)</f>
        <v>#REF!</v>
      </c>
    </row>
    <row r="10" spans="2:15" ht="33.75" customHeight="1">
      <c r="B10" s="17"/>
      <c r="C10" s="314"/>
      <c r="D10" s="315"/>
      <c r="E10" s="19"/>
      <c r="F10" s="20"/>
      <c r="G10" s="28"/>
      <c r="H10" s="19"/>
      <c r="I10" s="28"/>
      <c r="L10" s="36"/>
    </row>
    <row r="11" spans="2:15" ht="33.75" customHeight="1">
      <c r="B11" s="17"/>
      <c r="C11" s="316"/>
      <c r="D11" s="317"/>
      <c r="E11" s="19"/>
      <c r="F11" s="20"/>
      <c r="G11" s="28"/>
      <c r="H11" s="19"/>
      <c r="I11" s="28"/>
      <c r="L11" s="36"/>
    </row>
    <row r="12" spans="2:15" ht="33.75" customHeight="1">
      <c r="B12" s="17"/>
      <c r="C12" s="18"/>
      <c r="D12" s="60"/>
      <c r="E12" s="19"/>
      <c r="F12" s="20"/>
      <c r="G12" s="19"/>
      <c r="H12" s="19"/>
      <c r="I12" s="19"/>
      <c r="L12" s="36"/>
    </row>
    <row r="13" spans="2:15" ht="33.75" customHeight="1">
      <c r="B13" s="17"/>
      <c r="C13" s="18"/>
      <c r="D13" s="60"/>
      <c r="E13" s="19"/>
      <c r="F13" s="20"/>
      <c r="G13" s="19"/>
      <c r="H13" s="19"/>
      <c r="I13" s="28"/>
      <c r="L13" s="36"/>
    </row>
    <row r="14" spans="2:15" ht="33.75" customHeight="1">
      <c r="B14" s="17"/>
      <c r="C14" s="18"/>
      <c r="D14" s="60"/>
      <c r="E14" s="19"/>
      <c r="F14" s="20"/>
      <c r="G14" s="19"/>
      <c r="H14" s="19">
        <f>ROUNDDOWN(E14*G14,0)</f>
        <v>0</v>
      </c>
      <c r="I14" s="28"/>
      <c r="L14" s="36"/>
    </row>
    <row r="15" spans="2:15" ht="16.8" customHeight="1">
      <c r="B15" s="139"/>
      <c r="C15" s="95"/>
      <c r="D15" s="149"/>
      <c r="E15" s="150"/>
      <c r="F15" s="151"/>
      <c r="G15" s="150"/>
      <c r="H15" s="196" t="e">
        <f>H4</f>
        <v>#REF!</v>
      </c>
      <c r="I15" s="154"/>
      <c r="L15" s="36"/>
    </row>
    <row r="16" spans="2:15" ht="16.8" customHeight="1">
      <c r="B16" s="140"/>
      <c r="C16" s="88" t="s">
        <v>19</v>
      </c>
      <c r="D16" s="152"/>
      <c r="E16" s="146"/>
      <c r="F16" s="147"/>
      <c r="G16" s="146"/>
      <c r="H16" s="146" t="e">
        <f>H5</f>
        <v>#REF!</v>
      </c>
      <c r="I16" s="155"/>
      <c r="L16" s="36"/>
    </row>
    <row r="17" spans="2:12" ht="33.75" customHeight="1">
      <c r="B17" s="17"/>
      <c r="C17" s="18"/>
      <c r="D17" s="60"/>
      <c r="E17" s="19"/>
      <c r="F17" s="20"/>
      <c r="G17" s="19"/>
      <c r="H17" s="19">
        <f>ROUNDDOWN(E17*G17,0)</f>
        <v>0</v>
      </c>
      <c r="I17" s="21"/>
    </row>
    <row r="18" spans="2:12" ht="30" customHeight="1">
      <c r="B18" s="17" t="s">
        <v>29</v>
      </c>
      <c r="C18" s="18" t="s">
        <v>0</v>
      </c>
      <c r="D18" s="60"/>
      <c r="E18" s="19"/>
      <c r="F18" s="20"/>
      <c r="G18" s="31"/>
      <c r="H18" s="19">
        <f>ROUNDDOWN(E18*G18,0)</f>
        <v>0</v>
      </c>
      <c r="I18" s="28"/>
    </row>
    <row r="19" spans="2:12" ht="30" customHeight="1">
      <c r="B19" s="17"/>
      <c r="C19" s="70"/>
      <c r="D19" s="78"/>
      <c r="E19" s="67"/>
      <c r="F19" s="68"/>
      <c r="G19" s="62"/>
      <c r="H19" s="67">
        <f t="shared" ref="H19:H23" si="0">E19*G19</f>
        <v>0</v>
      </c>
      <c r="I19" s="38"/>
      <c r="L19" s="36"/>
    </row>
    <row r="20" spans="2:12" ht="16.05" customHeight="1">
      <c r="B20" s="139"/>
      <c r="C20" s="104"/>
      <c r="D20" s="105"/>
      <c r="E20" s="97"/>
      <c r="F20" s="98"/>
      <c r="G20" s="141">
        <f>'B-1'!H2</f>
        <v>0</v>
      </c>
      <c r="H20" s="142">
        <f>E21*G20</f>
        <v>0</v>
      </c>
      <c r="I20" s="100"/>
      <c r="J20" s="36">
        <f>H20-H21</f>
        <v>0</v>
      </c>
      <c r="L20" s="36"/>
    </row>
    <row r="21" spans="2:12" ht="16.05" customHeight="1">
      <c r="B21" s="140" t="s">
        <v>49</v>
      </c>
      <c r="C21" s="101" t="str">
        <f>'B-1'!C3</f>
        <v>直接工事費</v>
      </c>
      <c r="D21" s="102"/>
      <c r="E21" s="90">
        <v>1</v>
      </c>
      <c r="F21" s="91" t="s">
        <v>18</v>
      </c>
      <c r="G21" s="92">
        <f>'B-1'!H3</f>
        <v>0</v>
      </c>
      <c r="H21" s="90">
        <f t="shared" si="0"/>
        <v>0</v>
      </c>
      <c r="I21" s="93"/>
      <c r="L21" s="36"/>
    </row>
    <row r="22" spans="2:12" ht="16.05" customHeight="1">
      <c r="B22" s="139"/>
      <c r="C22" s="104"/>
      <c r="D22" s="105"/>
      <c r="E22" s="97"/>
      <c r="F22" s="98"/>
      <c r="G22" s="141" t="e">
        <f>#REF!</f>
        <v>#REF!</v>
      </c>
      <c r="H22" s="142" t="e">
        <f>E23*G22</f>
        <v>#REF!</v>
      </c>
      <c r="I22" s="100"/>
      <c r="J22" s="36" t="e">
        <f>H22-H23</f>
        <v>#REF!</v>
      </c>
      <c r="L22" s="36"/>
    </row>
    <row r="23" spans="2:12" ht="16.05" customHeight="1">
      <c r="B23" s="140" t="s">
        <v>50</v>
      </c>
      <c r="C23" s="101" t="e">
        <f>#REF!</f>
        <v>#REF!</v>
      </c>
      <c r="D23" s="102"/>
      <c r="E23" s="90">
        <v>1</v>
      </c>
      <c r="F23" s="91" t="s">
        <v>18</v>
      </c>
      <c r="G23" s="92" t="e">
        <f>#REF!</f>
        <v>#REF!</v>
      </c>
      <c r="H23" s="90" t="e">
        <f t="shared" si="0"/>
        <v>#REF!</v>
      </c>
      <c r="I23" s="93"/>
      <c r="L23" s="36"/>
    </row>
    <row r="24" spans="2:12" ht="16.05" customHeight="1">
      <c r="B24" s="214"/>
      <c r="C24" s="215"/>
      <c r="D24" s="216"/>
      <c r="E24" s="217"/>
      <c r="F24" s="218"/>
      <c r="G24" s="219">
        <f>'B-3'!H2</f>
        <v>0</v>
      </c>
      <c r="H24" s="217">
        <f>E25*G24</f>
        <v>0</v>
      </c>
      <c r="I24" s="220"/>
      <c r="J24" s="36">
        <f>H24-H25</f>
        <v>0</v>
      </c>
      <c r="L24" s="36"/>
    </row>
    <row r="25" spans="2:12" ht="16.05" customHeight="1">
      <c r="B25" s="221" t="s">
        <v>51</v>
      </c>
      <c r="C25" s="222" t="str">
        <f>'B-3'!C3</f>
        <v>外部</v>
      </c>
      <c r="D25" s="223"/>
      <c r="E25" s="224">
        <v>1</v>
      </c>
      <c r="F25" s="225" t="s">
        <v>18</v>
      </c>
      <c r="G25" s="226">
        <f>'B-3'!H3</f>
        <v>0</v>
      </c>
      <c r="H25" s="224">
        <f t="shared" ref="H25" si="1">E25*G25</f>
        <v>0</v>
      </c>
      <c r="I25" s="227"/>
      <c r="L25" s="36"/>
    </row>
    <row r="26" spans="2:12" ht="16.05" customHeight="1">
      <c r="B26" s="214"/>
      <c r="C26" s="215"/>
      <c r="D26" s="216"/>
      <c r="E26" s="217"/>
      <c r="F26" s="218"/>
      <c r="G26" s="219">
        <f>'B-4'!H2</f>
        <v>0</v>
      </c>
      <c r="H26" s="217">
        <f>E27*G26</f>
        <v>0</v>
      </c>
      <c r="I26" s="220"/>
      <c r="J26" s="36">
        <f>H26-H27</f>
        <v>0</v>
      </c>
      <c r="L26" s="36"/>
    </row>
    <row r="27" spans="2:12" ht="16.05" customHeight="1">
      <c r="B27" s="221" t="s">
        <v>110</v>
      </c>
      <c r="C27" s="222" t="str">
        <f>'B-4'!C3</f>
        <v>内装建材</v>
      </c>
      <c r="D27" s="223"/>
      <c r="E27" s="224">
        <v>1</v>
      </c>
      <c r="F27" s="225" t="s">
        <v>18</v>
      </c>
      <c r="G27" s="226">
        <f>'B-4'!H3</f>
        <v>0</v>
      </c>
      <c r="H27" s="224">
        <f t="shared" ref="H27" si="2">E27*G27</f>
        <v>0</v>
      </c>
      <c r="I27" s="227"/>
      <c r="L27" s="36"/>
    </row>
    <row r="28" spans="2:12" ht="16.05" customHeight="1">
      <c r="B28" s="214"/>
      <c r="C28" s="215"/>
      <c r="D28" s="216"/>
      <c r="E28" s="217"/>
      <c r="F28" s="218"/>
      <c r="G28" s="219">
        <f>'B-5'!H2</f>
        <v>0</v>
      </c>
      <c r="H28" s="217">
        <f>E29*G28</f>
        <v>0</v>
      </c>
      <c r="I28" s="220"/>
      <c r="J28" s="36">
        <f>H28-H29</f>
        <v>0</v>
      </c>
      <c r="L28" s="36"/>
    </row>
    <row r="29" spans="2:12" ht="16.05" customHeight="1">
      <c r="B29" s="221" t="s">
        <v>117</v>
      </c>
      <c r="C29" s="222" t="str">
        <f>'B-5'!C3</f>
        <v>内装仕上げ・塗装</v>
      </c>
      <c r="D29" s="223"/>
      <c r="E29" s="224">
        <v>1</v>
      </c>
      <c r="F29" s="225" t="s">
        <v>18</v>
      </c>
      <c r="G29" s="226">
        <f>'B-5'!H3</f>
        <v>0</v>
      </c>
      <c r="H29" s="224">
        <f t="shared" ref="H29" si="3">E29*G29</f>
        <v>0</v>
      </c>
      <c r="I29" s="227"/>
      <c r="L29" s="36"/>
    </row>
    <row r="30" spans="2:12" ht="16.05" customHeight="1">
      <c r="B30" s="214"/>
      <c r="C30" s="215"/>
      <c r="D30" s="216"/>
      <c r="E30" s="217"/>
      <c r="F30" s="218"/>
      <c r="G30" s="219">
        <f>'B-6'!H2</f>
        <v>0</v>
      </c>
      <c r="H30" s="217">
        <f>E31*G30</f>
        <v>0</v>
      </c>
      <c r="I30" s="220"/>
      <c r="J30" s="36">
        <f>H30-H31</f>
        <v>0</v>
      </c>
      <c r="L30" s="36"/>
    </row>
    <row r="31" spans="2:12" ht="16.05" customHeight="1">
      <c r="B31" s="221" t="s">
        <v>118</v>
      </c>
      <c r="C31" s="222" t="str">
        <f>'B-6'!C3</f>
        <v>ユニット・雑工事</v>
      </c>
      <c r="D31" s="223"/>
      <c r="E31" s="224">
        <v>1</v>
      </c>
      <c r="F31" s="225" t="s">
        <v>18</v>
      </c>
      <c r="G31" s="226">
        <f>'B-6'!H3</f>
        <v>0</v>
      </c>
      <c r="H31" s="224">
        <f t="shared" ref="H31" si="4">E31*G31</f>
        <v>0</v>
      </c>
      <c r="I31" s="227"/>
      <c r="L31" s="36"/>
    </row>
    <row r="32" spans="2:12" ht="16.05" customHeight="1">
      <c r="B32" s="214"/>
      <c r="C32" s="215"/>
      <c r="D32" s="216"/>
      <c r="E32" s="217"/>
      <c r="F32" s="218"/>
      <c r="G32" s="219">
        <f>'B-7'!H2</f>
        <v>0</v>
      </c>
      <c r="H32" s="217">
        <f>E33*G32</f>
        <v>0</v>
      </c>
      <c r="I32" s="220"/>
      <c r="J32" s="36">
        <f>H32-H33</f>
        <v>0</v>
      </c>
      <c r="L32" s="36"/>
    </row>
    <row r="33" spans="2:13" ht="16.05" customHeight="1">
      <c r="B33" s="221" t="s">
        <v>119</v>
      </c>
      <c r="C33" s="222" t="str">
        <f>'B-7'!C3</f>
        <v>幹線・弱電設備</v>
      </c>
      <c r="D33" s="223"/>
      <c r="E33" s="224">
        <v>1</v>
      </c>
      <c r="F33" s="225" t="s">
        <v>18</v>
      </c>
      <c r="G33" s="226">
        <f>'B-7'!H3</f>
        <v>0</v>
      </c>
      <c r="H33" s="224">
        <f t="shared" ref="H33" si="5">E33*G33</f>
        <v>0</v>
      </c>
      <c r="I33" s="227"/>
      <c r="L33" s="36"/>
    </row>
    <row r="34" spans="2:13" ht="16.05" customHeight="1">
      <c r="B34" s="214"/>
      <c r="C34" s="215"/>
      <c r="D34" s="216"/>
      <c r="E34" s="217"/>
      <c r="F34" s="218"/>
      <c r="G34" s="219">
        <f>'B-8'!H2</f>
        <v>0</v>
      </c>
      <c r="H34" s="217">
        <f>E35*G34</f>
        <v>0</v>
      </c>
      <c r="I34" s="220"/>
      <c r="J34" s="36">
        <f>H34-H35</f>
        <v>0</v>
      </c>
      <c r="L34" s="36"/>
    </row>
    <row r="35" spans="2:13" ht="16.05" customHeight="1">
      <c r="B35" s="221" t="s">
        <v>120</v>
      </c>
      <c r="C35" s="222" t="str">
        <f>'B-8'!C3</f>
        <v>電灯・コンセント設備</v>
      </c>
      <c r="D35" s="223"/>
      <c r="E35" s="224">
        <v>1</v>
      </c>
      <c r="F35" s="225" t="s">
        <v>18</v>
      </c>
      <c r="G35" s="226">
        <f>'B-8'!H3</f>
        <v>0</v>
      </c>
      <c r="H35" s="224">
        <f t="shared" ref="H35" si="6">E35*G35</f>
        <v>0</v>
      </c>
      <c r="I35" s="227"/>
      <c r="L35" s="36"/>
    </row>
    <row r="36" spans="2:13" ht="16.05" customHeight="1">
      <c r="B36" s="214"/>
      <c r="C36" s="215"/>
      <c r="D36" s="216"/>
      <c r="E36" s="217"/>
      <c r="F36" s="218"/>
      <c r="G36" s="219">
        <f>'B-9'!H2</f>
        <v>0</v>
      </c>
      <c r="H36" s="217">
        <f>E37*G36</f>
        <v>0</v>
      </c>
      <c r="I36" s="220"/>
      <c r="J36" s="36">
        <f>H36-H37</f>
        <v>0</v>
      </c>
      <c r="L36" s="36"/>
    </row>
    <row r="37" spans="2:13" ht="16.05" customHeight="1">
      <c r="B37" s="221" t="s">
        <v>121</v>
      </c>
      <c r="C37" s="222" t="str">
        <f>'B-9'!C3</f>
        <v>衛生設備（トイレ）</v>
      </c>
      <c r="D37" s="223"/>
      <c r="E37" s="224">
        <v>1</v>
      </c>
      <c r="F37" s="225" t="s">
        <v>18</v>
      </c>
      <c r="G37" s="226">
        <f>'B-9'!H3</f>
        <v>0</v>
      </c>
      <c r="H37" s="224">
        <f t="shared" ref="H37" si="7">E37*G37</f>
        <v>0</v>
      </c>
      <c r="I37" s="227"/>
      <c r="L37" s="36"/>
    </row>
    <row r="38" spans="2:13" ht="16.05" customHeight="1">
      <c r="B38" s="214"/>
      <c r="C38" s="215"/>
      <c r="D38" s="216"/>
      <c r="E38" s="217"/>
      <c r="F38" s="218"/>
      <c r="G38" s="219">
        <f>'B-10'!H2</f>
        <v>0</v>
      </c>
      <c r="H38" s="217">
        <f>E39*G38</f>
        <v>0</v>
      </c>
      <c r="I38" s="220"/>
      <c r="J38" s="36">
        <f>H38-H39</f>
        <v>0</v>
      </c>
      <c r="L38" s="36"/>
    </row>
    <row r="39" spans="2:13" ht="16.05" customHeight="1">
      <c r="B39" s="221" t="s">
        <v>123</v>
      </c>
      <c r="C39" s="222" t="str">
        <f>'B-10'!C3</f>
        <v>衛生設備（ガス給湯器）</v>
      </c>
      <c r="D39" s="223"/>
      <c r="E39" s="224">
        <v>1</v>
      </c>
      <c r="F39" s="225" t="s">
        <v>18</v>
      </c>
      <c r="G39" s="226">
        <f>'B-10'!H3</f>
        <v>0</v>
      </c>
      <c r="H39" s="224">
        <f t="shared" ref="H39" si="8">E39*G39</f>
        <v>0</v>
      </c>
      <c r="I39" s="227"/>
      <c r="L39" s="36"/>
    </row>
    <row r="40" spans="2:13" ht="16.05" customHeight="1">
      <c r="B40" s="214"/>
      <c r="C40" s="215"/>
      <c r="D40" s="216"/>
      <c r="E40" s="217"/>
      <c r="F40" s="218"/>
      <c r="G40" s="219">
        <f>'B-11'!H2</f>
        <v>0</v>
      </c>
      <c r="H40" s="217">
        <f>E41*G40</f>
        <v>0</v>
      </c>
      <c r="I40" s="220"/>
      <c r="J40" s="36">
        <f>H40-H41</f>
        <v>0</v>
      </c>
      <c r="L40" s="36"/>
    </row>
    <row r="41" spans="2:13" ht="16.05" customHeight="1">
      <c r="B41" s="221" t="s">
        <v>125</v>
      </c>
      <c r="C41" s="222" t="str">
        <f>'B-11'!C3</f>
        <v>空調設備</v>
      </c>
      <c r="D41" s="223"/>
      <c r="E41" s="224">
        <v>1</v>
      </c>
      <c r="F41" s="225" t="s">
        <v>18</v>
      </c>
      <c r="G41" s="226">
        <f>'B-11'!H3</f>
        <v>0</v>
      </c>
      <c r="H41" s="224">
        <f t="shared" ref="H41" si="9">E41*G41</f>
        <v>0</v>
      </c>
      <c r="I41" s="227"/>
      <c r="L41" s="36"/>
    </row>
    <row r="42" spans="2:13" ht="16.05" customHeight="1">
      <c r="B42" s="139"/>
      <c r="C42" s="104"/>
      <c r="D42" s="105"/>
      <c r="E42" s="97"/>
      <c r="F42" s="98"/>
      <c r="G42" s="99"/>
      <c r="H42" s="97"/>
      <c r="I42" s="100"/>
      <c r="L42" s="36"/>
    </row>
    <row r="43" spans="2:13" ht="16.05" customHeight="1">
      <c r="B43" s="140"/>
      <c r="C43" s="101"/>
      <c r="D43" s="102"/>
      <c r="E43" s="90"/>
      <c r="F43" s="91"/>
      <c r="G43" s="92"/>
      <c r="H43" s="90"/>
      <c r="I43" s="93"/>
      <c r="L43" s="36"/>
    </row>
    <row r="44" spans="2:13" ht="16.05" customHeight="1">
      <c r="B44" s="143"/>
      <c r="C44" s="104"/>
      <c r="D44" s="108"/>
      <c r="E44" s="97"/>
      <c r="F44" s="98"/>
      <c r="G44" s="99"/>
      <c r="H44" s="142" t="e">
        <f>ROUNDDOWN(H45+SUM(J20:J43),-3)</f>
        <v>#REF!</v>
      </c>
      <c r="I44" s="100"/>
    </row>
    <row r="45" spans="2:13" ht="16.05" customHeight="1">
      <c r="B45" s="144"/>
      <c r="C45" s="88" t="s">
        <v>19</v>
      </c>
      <c r="D45" s="145"/>
      <c r="E45" s="146"/>
      <c r="F45" s="147"/>
      <c r="G45" s="146"/>
      <c r="H45" s="146" t="e">
        <f>ROUNDDOWN(SUM(H21,H23,H25,H27,H29,H31,H33,H35,H37,H39,H41,H43),-3)</f>
        <v>#REF!</v>
      </c>
      <c r="I45" s="148" t="s">
        <v>48</v>
      </c>
    </row>
    <row r="46" spans="2:13" ht="33.75" customHeight="1">
      <c r="B46" s="22" t="s">
        <v>28</v>
      </c>
      <c r="C46" s="19" t="s">
        <v>27</v>
      </c>
      <c r="D46" s="61"/>
      <c r="E46" s="19"/>
      <c r="F46" s="20"/>
      <c r="G46" s="19"/>
      <c r="H46" s="19"/>
      <c r="I46" s="28"/>
    </row>
    <row r="47" spans="2:13" ht="33.75" customHeight="1">
      <c r="B47" s="22"/>
      <c r="C47" s="19"/>
      <c r="D47" s="61"/>
      <c r="E47" s="19"/>
      <c r="F47" s="20"/>
      <c r="G47" s="19"/>
      <c r="H47" s="19"/>
      <c r="I47" s="28"/>
      <c r="M47" s="1"/>
    </row>
    <row r="48" spans="2:13" ht="16.8" customHeight="1">
      <c r="B48" s="143"/>
      <c r="C48" s="150"/>
      <c r="D48" s="153"/>
      <c r="E48" s="150"/>
      <c r="F48" s="151"/>
      <c r="G48" s="150"/>
      <c r="H48" s="196" t="e">
        <f>ROUNDDOWN(SUM(H15,H44)*J48/100,-3)</f>
        <v>#REF!</v>
      </c>
      <c r="I48" s="324" t="s">
        <v>40</v>
      </c>
      <c r="J48" s="16" t="e">
        <f>MAX(K52:K53)*K5</f>
        <v>#REF!</v>
      </c>
      <c r="M48" s="1"/>
    </row>
    <row r="49" spans="2:14" ht="16.8" customHeight="1">
      <c r="B49" s="144"/>
      <c r="C49" s="146" t="s">
        <v>27</v>
      </c>
      <c r="D49" s="152"/>
      <c r="E49" s="146">
        <v>1</v>
      </c>
      <c r="F49" s="147" t="s">
        <v>18</v>
      </c>
      <c r="G49" s="146">
        <v>0</v>
      </c>
      <c r="H49" s="146" t="e">
        <f>ROUNDDOWN(SUM(H16,H45)*J49/100,-3)</f>
        <v>#REF!</v>
      </c>
      <c r="I49" s="325"/>
      <c r="J49" s="16" t="e">
        <f>MAX(J52:J53)*K5</f>
        <v>#REF!</v>
      </c>
      <c r="L49" s="36"/>
      <c r="M49" s="37"/>
      <c r="N49" s="36"/>
    </row>
    <row r="50" spans="2:14" ht="33.75" customHeight="1">
      <c r="B50" s="22"/>
      <c r="C50" s="18"/>
      <c r="D50" s="61"/>
      <c r="E50" s="19"/>
      <c r="F50" s="20"/>
      <c r="G50" s="19"/>
      <c r="H50" s="19"/>
      <c r="I50" s="28"/>
      <c r="L50" s="36"/>
      <c r="M50" s="37"/>
      <c r="N50" s="36"/>
    </row>
    <row r="51" spans="2:14" ht="33.75" customHeight="1">
      <c r="B51" s="22"/>
      <c r="C51" s="18"/>
      <c r="D51" s="61"/>
      <c r="E51" s="19"/>
      <c r="F51" s="20"/>
      <c r="G51" s="19"/>
      <c r="H51" s="19"/>
      <c r="I51" s="28"/>
      <c r="L51" s="36"/>
      <c r="M51" s="37"/>
      <c r="N51" s="36"/>
    </row>
    <row r="52" spans="2:14" ht="33.75" customHeight="1">
      <c r="B52" s="17"/>
      <c r="C52" s="310" t="s">
        <v>145</v>
      </c>
      <c r="D52" s="311"/>
      <c r="E52" s="19"/>
      <c r="F52" s="20"/>
      <c r="G52" s="31"/>
      <c r="H52" s="19"/>
      <c r="I52" s="28"/>
      <c r="J52" s="16" t="e">
        <f>658.42*((ROUND((H45+H16)/1000,0))^-0.4896)*(表紙!K9^0.7247)</f>
        <v>#REF!</v>
      </c>
      <c r="K52" s="16" t="e">
        <f>658.42*((ROUND((H44+H15)/1000,0))^-0.4896)*(表紙!K9^0.7247)</f>
        <v>#REF!</v>
      </c>
      <c r="L52" s="36"/>
      <c r="N52" s="36"/>
    </row>
    <row r="53" spans="2:14" ht="33.75" customHeight="1">
      <c r="B53" s="17"/>
      <c r="C53" s="312"/>
      <c r="D53" s="313"/>
      <c r="E53" s="19"/>
      <c r="F53" s="20"/>
      <c r="G53" s="31"/>
      <c r="H53" s="19"/>
      <c r="I53" s="79"/>
      <c r="J53" s="16" t="e">
        <f>IF((H45+H16)&gt;3000000,186.18*((ROUND((H45+H16)/1000,0)^-0.2941)),17.68)</f>
        <v>#REF!</v>
      </c>
      <c r="K53" s="16" t="e">
        <f>IF((H44+H15)&gt;3000000,186.18*((ROUND((H44+H15)/1000,0)^-0.2941)),17.68)</f>
        <v>#REF!</v>
      </c>
      <c r="L53" s="36"/>
    </row>
    <row r="54" spans="2:14" ht="33.75" customHeight="1">
      <c r="B54" s="22"/>
      <c r="C54" s="318"/>
      <c r="D54" s="319"/>
      <c r="E54" s="34"/>
      <c r="F54" s="20"/>
      <c r="G54" s="31"/>
      <c r="H54" s="19"/>
      <c r="I54" s="79"/>
    </row>
    <row r="55" spans="2:14" ht="33.75" customHeight="1">
      <c r="B55" s="22"/>
      <c r="C55" s="320"/>
      <c r="D55" s="321"/>
      <c r="E55" s="34"/>
      <c r="F55" s="20"/>
      <c r="G55" s="31"/>
      <c r="H55" s="19"/>
      <c r="I55" s="28"/>
    </row>
    <row r="56" spans="2:14" ht="33.75" customHeight="1">
      <c r="B56" s="22"/>
      <c r="C56" s="19"/>
      <c r="D56" s="60"/>
      <c r="E56" s="34"/>
      <c r="F56" s="20"/>
      <c r="G56" s="31"/>
      <c r="H56" s="19"/>
      <c r="I56" s="28"/>
    </row>
    <row r="57" spans="2:14" ht="33.75" customHeight="1">
      <c r="B57" s="22"/>
      <c r="C57" s="19"/>
      <c r="D57" s="60"/>
      <c r="E57" s="34"/>
      <c r="F57" s="20"/>
      <c r="G57" s="31"/>
      <c r="H57" s="19"/>
      <c r="I57" s="28"/>
    </row>
    <row r="58" spans="2:14" ht="33.75" customHeight="1">
      <c r="B58" s="22"/>
      <c r="C58" s="19"/>
      <c r="D58" s="60"/>
      <c r="E58" s="34"/>
      <c r="F58" s="20"/>
      <c r="G58" s="31"/>
      <c r="H58" s="19"/>
      <c r="I58" s="28"/>
    </row>
    <row r="59" spans="2:14" ht="16.8" customHeight="1">
      <c r="B59" s="143"/>
      <c r="C59" s="150"/>
      <c r="D59" s="149"/>
      <c r="E59" s="156"/>
      <c r="F59" s="151"/>
      <c r="G59" s="157"/>
      <c r="H59" s="196" t="e">
        <f>H48</f>
        <v>#REF!</v>
      </c>
      <c r="I59" s="154"/>
    </row>
    <row r="60" spans="2:14" ht="16.8" customHeight="1">
      <c r="B60" s="144"/>
      <c r="C60" s="88" t="s">
        <v>19</v>
      </c>
      <c r="D60" s="152"/>
      <c r="E60" s="146"/>
      <c r="F60" s="147"/>
      <c r="G60" s="158"/>
      <c r="H60" s="146" t="e">
        <f>H49</f>
        <v>#REF!</v>
      </c>
      <c r="I60" s="148"/>
    </row>
    <row r="61" spans="2:14" ht="33.75" customHeight="1">
      <c r="B61" s="25"/>
      <c r="C61" s="32"/>
      <c r="D61" s="60"/>
      <c r="E61" s="19"/>
      <c r="F61" s="20"/>
      <c r="G61" s="31"/>
      <c r="H61" s="19">
        <f>ROUNDDOWN(E61*G61,0)</f>
        <v>0</v>
      </c>
      <c r="I61" s="28"/>
    </row>
    <row r="62" spans="2:14" ht="33.75" customHeight="1">
      <c r="B62" s="22" t="s">
        <v>30</v>
      </c>
      <c r="C62" s="19" t="s">
        <v>31</v>
      </c>
      <c r="D62" s="60"/>
      <c r="E62" s="34"/>
      <c r="F62" s="20"/>
      <c r="G62" s="31"/>
      <c r="H62" s="19"/>
      <c r="I62" s="28"/>
    </row>
    <row r="63" spans="2:14" ht="33.75" customHeight="1">
      <c r="B63" s="22"/>
      <c r="C63" s="19"/>
      <c r="D63" s="60"/>
      <c r="E63" s="19"/>
      <c r="F63" s="20"/>
      <c r="G63" s="31"/>
      <c r="H63" s="19"/>
      <c r="I63" s="28"/>
      <c r="M63" s="1"/>
    </row>
    <row r="64" spans="2:14" ht="16.8" customHeight="1">
      <c r="B64" s="143"/>
      <c r="C64" s="150"/>
      <c r="D64" s="149"/>
      <c r="E64" s="150"/>
      <c r="F64" s="151"/>
      <c r="G64" s="157"/>
      <c r="H64" s="196" t="e">
        <f>ROUNDDOWN(SUM(H15,H44,H59)*J64/100,-3)</f>
        <v>#REF!</v>
      </c>
      <c r="I64" s="324" t="s">
        <v>41</v>
      </c>
      <c r="J64" s="16" t="e">
        <f>K68*K5</f>
        <v>#REF!</v>
      </c>
      <c r="M64" s="1"/>
    </row>
    <row r="65" spans="2:13" ht="16.8" customHeight="1">
      <c r="B65" s="144"/>
      <c r="C65" s="88" t="s">
        <v>31</v>
      </c>
      <c r="D65" s="152"/>
      <c r="E65" s="146">
        <v>1</v>
      </c>
      <c r="F65" s="147" t="s">
        <v>18</v>
      </c>
      <c r="G65" s="158"/>
      <c r="H65" s="146" t="e">
        <f>ROUNDDOWN(SUM(H16,H45,H60)*J65/100,-3)</f>
        <v>#REF!</v>
      </c>
      <c r="I65" s="325"/>
      <c r="J65" s="16" t="e">
        <f>J68*K5</f>
        <v>#REF!</v>
      </c>
      <c r="L65" s="36"/>
      <c r="M65" s="37"/>
    </row>
    <row r="66" spans="2:13" ht="33.75" customHeight="1">
      <c r="B66" s="25"/>
      <c r="C66" s="32"/>
      <c r="D66" s="60"/>
      <c r="E66" s="19"/>
      <c r="F66" s="20"/>
      <c r="G66" s="31"/>
      <c r="H66" s="19">
        <f t="shared" ref="H66:H74" si="10">ROUNDDOWN(E66*G66,0)</f>
        <v>0</v>
      </c>
      <c r="I66" s="28"/>
    </row>
    <row r="67" spans="2:13" ht="33.75" customHeight="1">
      <c r="B67" s="25"/>
      <c r="C67" s="32"/>
      <c r="D67" s="60"/>
      <c r="E67" s="19"/>
      <c r="F67" s="20"/>
      <c r="G67" s="31"/>
      <c r="H67" s="19"/>
      <c r="I67" s="28"/>
    </row>
    <row r="68" spans="2:13" ht="33.75" customHeight="1">
      <c r="B68" s="17"/>
      <c r="C68" s="310" t="s">
        <v>146</v>
      </c>
      <c r="D68" s="311"/>
      <c r="E68" s="19"/>
      <c r="F68" s="20"/>
      <c r="G68" s="31"/>
      <c r="H68" s="19">
        <f t="shared" si="10"/>
        <v>0</v>
      </c>
      <c r="I68" s="28"/>
      <c r="J68" s="16" t="e">
        <f>IF((H45+H16+H60)&gt;3000000,29.102-(3.34*LOG(ROUND((H45+H16+H60)/1000,0))),17.49)</f>
        <v>#REF!</v>
      </c>
      <c r="K68" s="16" t="e">
        <f>IF((H44+H15+H59)&gt;3000000,29.102-(3.34*LOG(ROUND((H44+H15+H59)/1000,0))),17.49)</f>
        <v>#REF!</v>
      </c>
    </row>
    <row r="69" spans="2:13" ht="33.75" customHeight="1">
      <c r="B69" s="17"/>
      <c r="C69" s="312"/>
      <c r="D69" s="313"/>
      <c r="E69" s="19"/>
      <c r="F69" s="20"/>
      <c r="G69" s="31"/>
      <c r="H69" s="19">
        <f t="shared" si="10"/>
        <v>0</v>
      </c>
      <c r="I69" s="28"/>
    </row>
    <row r="70" spans="2:13" ht="33.75" customHeight="1">
      <c r="B70" s="22"/>
      <c r="C70" s="318"/>
      <c r="D70" s="319"/>
      <c r="E70" s="34"/>
      <c r="F70" s="20"/>
      <c r="G70" s="31"/>
      <c r="H70" s="19">
        <f t="shared" si="10"/>
        <v>0</v>
      </c>
      <c r="I70" s="28"/>
    </row>
    <row r="71" spans="2:13" ht="33.75" customHeight="1">
      <c r="B71" s="22"/>
      <c r="C71" s="320"/>
      <c r="D71" s="321"/>
      <c r="E71" s="34"/>
      <c r="F71" s="20"/>
      <c r="G71" s="31"/>
      <c r="H71" s="19">
        <f t="shared" si="10"/>
        <v>0</v>
      </c>
      <c r="I71" s="28"/>
    </row>
    <row r="72" spans="2:13" ht="33.75" customHeight="1">
      <c r="B72" s="22"/>
      <c r="C72" s="19"/>
      <c r="D72" s="60"/>
      <c r="E72" s="34"/>
      <c r="F72" s="20"/>
      <c r="G72" s="31"/>
      <c r="H72" s="19"/>
      <c r="I72" s="28"/>
    </row>
    <row r="73" spans="2:13" ht="33.75" customHeight="1">
      <c r="B73" s="22"/>
      <c r="C73" s="19"/>
      <c r="D73" s="60"/>
      <c r="E73" s="19"/>
      <c r="F73" s="20"/>
      <c r="G73" s="31"/>
      <c r="H73" s="19">
        <f t="shared" si="10"/>
        <v>0</v>
      </c>
      <c r="I73" s="28"/>
    </row>
    <row r="74" spans="2:13" ht="33.75" customHeight="1">
      <c r="B74" s="22"/>
      <c r="C74" s="19"/>
      <c r="D74" s="60"/>
      <c r="E74" s="19"/>
      <c r="F74" s="20"/>
      <c r="G74" s="31"/>
      <c r="H74" s="19">
        <f t="shared" si="10"/>
        <v>0</v>
      </c>
      <c r="I74" s="28"/>
    </row>
    <row r="75" spans="2:13" ht="16.8" customHeight="1">
      <c r="B75" s="143"/>
      <c r="C75" s="159"/>
      <c r="D75" s="149"/>
      <c r="E75" s="159"/>
      <c r="F75" s="151"/>
      <c r="G75" s="160"/>
      <c r="H75" s="197" t="e">
        <f>H64</f>
        <v>#REF!</v>
      </c>
      <c r="I75" s="154"/>
    </row>
    <row r="76" spans="2:13" ht="16.8" customHeight="1">
      <c r="B76" s="144"/>
      <c r="C76" s="88" t="s">
        <v>19</v>
      </c>
      <c r="D76" s="152"/>
      <c r="E76" s="161"/>
      <c r="F76" s="147"/>
      <c r="G76" s="162"/>
      <c r="H76" s="163" t="e">
        <f>H65</f>
        <v>#REF!</v>
      </c>
      <c r="I76" s="148"/>
    </row>
    <row r="77" spans="2:13" ht="33.75" customHeight="1">
      <c r="B77" s="17"/>
      <c r="C77" s="19"/>
      <c r="D77" s="60"/>
      <c r="E77" s="19"/>
      <c r="F77" s="20"/>
      <c r="G77" s="31"/>
      <c r="H77" s="31"/>
      <c r="I77" s="28"/>
    </row>
  </sheetData>
  <mergeCells count="6">
    <mergeCell ref="C8:D11"/>
    <mergeCell ref="C52:D55"/>
    <mergeCell ref="C68:D71"/>
    <mergeCell ref="I4:I5"/>
    <mergeCell ref="I48:I49"/>
    <mergeCell ref="I64:I65"/>
  </mergeCells>
  <phoneticPr fontId="2"/>
  <printOptions horizontalCentered="1"/>
  <pageMargins left="0.59055118110236227" right="0.59055118110236227" top="0.94488188976377963" bottom="0.27559055118110237" header="0.74803149606299213" footer="0.31496062992125984"/>
  <pageSetup paperSize="9" firstPageNumber="2" orientation="landscape" useFirstPageNumber="1" horizontalDpi="4294967295" verticalDpi="300" r:id="rId1"/>
  <headerFooter alignWithMargins="0">
    <oddHeader>&amp;L（修繕内訳書）</oddHeader>
    <oddFooter>&amp;L&amp;"ＭＳ 明朝,標準"&amp;12（NO.&amp;P）</oddFooter>
  </headerFooter>
  <rowBreaks count="3" manualBreakCount="3">
    <brk id="17" min="1" max="8" man="1"/>
    <brk id="45" min="1" max="8" man="1"/>
    <brk id="61" min="1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I91"/>
  <sheetViews>
    <sheetView showZeros="0" view="pageBreakPreview" topLeftCell="A36" zoomScaleNormal="100" zoomScaleSheetLayoutView="100" workbookViewId="0">
      <selection activeCell="D52" sqref="D52"/>
    </sheetView>
  </sheetViews>
  <sheetFormatPr defaultColWidth="9" defaultRowHeight="31.95" customHeight="1"/>
  <cols>
    <col min="1" max="1" width="3" style="63" customWidth="1"/>
    <col min="2" max="2" width="7.6640625" style="63" customWidth="1"/>
    <col min="3" max="3" width="37.44140625" style="66" customWidth="1"/>
    <col min="4" max="4" width="18.77734375" style="66" customWidth="1"/>
    <col min="5" max="5" width="10" style="66" customWidth="1"/>
    <col min="6" max="6" width="5" style="63" customWidth="1"/>
    <col min="7" max="7" width="16" style="69" customWidth="1"/>
    <col min="8" max="8" width="18.6640625" style="69" customWidth="1"/>
    <col min="9" max="9" width="21.21875" style="66" customWidth="1"/>
    <col min="10" max="16384" width="9" style="66"/>
  </cols>
  <sheetData>
    <row r="1" spans="2:9" ht="31.95" customHeight="1">
      <c r="B1" s="64" t="s">
        <v>13</v>
      </c>
      <c r="C1" s="64" t="s">
        <v>22</v>
      </c>
      <c r="D1" s="52" t="s">
        <v>37</v>
      </c>
      <c r="E1" s="64" t="s">
        <v>38</v>
      </c>
      <c r="F1" s="64" t="s">
        <v>14</v>
      </c>
      <c r="G1" s="65" t="s">
        <v>15</v>
      </c>
      <c r="H1" s="65" t="s">
        <v>16</v>
      </c>
      <c r="I1" s="64" t="s">
        <v>17</v>
      </c>
    </row>
    <row r="2" spans="2:9" ht="16.05" customHeight="1">
      <c r="B2" s="84"/>
      <c r="C2" s="84"/>
      <c r="D2" s="85"/>
      <c r="E2" s="84"/>
      <c r="F2" s="84"/>
      <c r="G2" s="86"/>
      <c r="H2" s="97"/>
      <c r="I2" s="84"/>
    </row>
    <row r="3" spans="2:9" ht="16.05" customHeight="1">
      <c r="B3" s="87" t="s">
        <v>49</v>
      </c>
      <c r="C3" s="88" t="s">
        <v>149</v>
      </c>
      <c r="D3" s="89"/>
      <c r="E3" s="90"/>
      <c r="F3" s="91"/>
      <c r="G3" s="92"/>
      <c r="H3" s="90"/>
      <c r="I3" s="93"/>
    </row>
    <row r="4" spans="2:9" ht="16.05" customHeight="1">
      <c r="B4" s="94"/>
      <c r="C4" s="95"/>
      <c r="D4" s="96" t="s">
        <v>156</v>
      </c>
      <c r="E4" s="106"/>
      <c r="F4" s="98"/>
      <c r="G4" s="99"/>
      <c r="H4" s="97"/>
      <c r="I4" s="100"/>
    </row>
    <row r="5" spans="2:9" ht="16.05" customHeight="1">
      <c r="B5" s="87"/>
      <c r="C5" s="229" t="s">
        <v>150</v>
      </c>
      <c r="D5" s="102" t="s">
        <v>155</v>
      </c>
      <c r="E5" s="103"/>
      <c r="F5" s="91"/>
      <c r="G5" s="92"/>
      <c r="H5" s="90"/>
      <c r="I5" s="93"/>
    </row>
    <row r="6" spans="2:9" ht="16.05" customHeight="1">
      <c r="B6" s="94"/>
      <c r="C6" s="104"/>
      <c r="D6" s="108" t="s">
        <v>198</v>
      </c>
      <c r="E6" s="106"/>
      <c r="F6" s="98"/>
      <c r="G6" s="99"/>
      <c r="H6" s="97"/>
      <c r="I6" s="100" t="s">
        <v>151</v>
      </c>
    </row>
    <row r="7" spans="2:9" ht="16.05" customHeight="1">
      <c r="B7" s="87" t="s">
        <v>52</v>
      </c>
      <c r="C7" s="101" t="s">
        <v>147</v>
      </c>
      <c r="D7" s="102" t="s">
        <v>148</v>
      </c>
      <c r="E7" s="90">
        <f>36+75</f>
        <v>111</v>
      </c>
      <c r="F7" s="91" t="s">
        <v>143</v>
      </c>
      <c r="G7" s="92"/>
      <c r="H7" s="90"/>
      <c r="I7" s="93" t="s">
        <v>203</v>
      </c>
    </row>
    <row r="8" spans="2:9" ht="16.05" customHeight="1">
      <c r="B8" s="94"/>
      <c r="C8" s="104"/>
      <c r="D8" s="108" t="s">
        <v>166</v>
      </c>
      <c r="E8" s="97"/>
      <c r="F8" s="98"/>
      <c r="G8" s="99"/>
      <c r="H8" s="97"/>
      <c r="I8" s="100" t="s">
        <v>151</v>
      </c>
    </row>
    <row r="9" spans="2:9" ht="16.05" customHeight="1">
      <c r="B9" s="87" t="s">
        <v>53</v>
      </c>
      <c r="C9" s="101" t="s">
        <v>147</v>
      </c>
      <c r="D9" s="102" t="s">
        <v>148</v>
      </c>
      <c r="E9" s="90">
        <v>85</v>
      </c>
      <c r="F9" s="91" t="s">
        <v>143</v>
      </c>
      <c r="G9" s="92"/>
      <c r="H9" s="90"/>
      <c r="I9" s="93" t="s">
        <v>203</v>
      </c>
    </row>
    <row r="10" spans="2:9" ht="16.05" customHeight="1">
      <c r="B10" s="94"/>
      <c r="C10" s="104"/>
      <c r="D10" s="108" t="s">
        <v>198</v>
      </c>
      <c r="E10" s="97"/>
      <c r="F10" s="98"/>
      <c r="G10" s="99"/>
      <c r="H10" s="97"/>
      <c r="I10" s="100" t="s">
        <v>151</v>
      </c>
    </row>
    <row r="11" spans="2:9" ht="16.05" customHeight="1">
      <c r="B11" s="87" t="s">
        <v>54</v>
      </c>
      <c r="C11" s="101" t="s">
        <v>178</v>
      </c>
      <c r="D11" s="102" t="s">
        <v>148</v>
      </c>
      <c r="E11" s="90">
        <v>5</v>
      </c>
      <c r="F11" s="91" t="s">
        <v>143</v>
      </c>
      <c r="G11" s="92"/>
      <c r="H11" s="90"/>
      <c r="I11" s="93" t="s">
        <v>203</v>
      </c>
    </row>
    <row r="12" spans="2:9" ht="16.05" customHeight="1">
      <c r="B12" s="94"/>
      <c r="C12" s="104"/>
      <c r="D12" s="108" t="s">
        <v>177</v>
      </c>
      <c r="E12" s="97"/>
      <c r="F12" s="98"/>
      <c r="G12" s="99"/>
      <c r="H12" s="97"/>
      <c r="I12" s="100" t="s">
        <v>151</v>
      </c>
    </row>
    <row r="13" spans="2:9" ht="16.05" customHeight="1">
      <c r="B13" s="87" t="s">
        <v>55</v>
      </c>
      <c r="C13" s="101" t="s">
        <v>185</v>
      </c>
      <c r="D13" s="102" t="s">
        <v>200</v>
      </c>
      <c r="E13" s="90">
        <v>2</v>
      </c>
      <c r="F13" s="91" t="s">
        <v>143</v>
      </c>
      <c r="G13" s="92"/>
      <c r="H13" s="90"/>
      <c r="I13" s="93" t="s">
        <v>203</v>
      </c>
    </row>
    <row r="14" spans="2:9" ht="16.05" customHeight="1">
      <c r="B14" s="94"/>
      <c r="C14" s="95"/>
      <c r="D14" s="96" t="s">
        <v>201</v>
      </c>
      <c r="E14" s="97"/>
      <c r="F14" s="98"/>
      <c r="G14" s="99"/>
      <c r="H14" s="97"/>
      <c r="I14" s="100" t="s">
        <v>151</v>
      </c>
    </row>
    <row r="15" spans="2:9" ht="16.05" customHeight="1">
      <c r="B15" s="87" t="s">
        <v>56</v>
      </c>
      <c r="C15" s="101" t="s">
        <v>179</v>
      </c>
      <c r="D15" s="102" t="s">
        <v>180</v>
      </c>
      <c r="E15" s="90">
        <f>4+6</f>
        <v>10</v>
      </c>
      <c r="F15" s="91" t="s">
        <v>181</v>
      </c>
      <c r="G15" s="92"/>
      <c r="H15" s="90"/>
      <c r="I15" s="93" t="s">
        <v>203</v>
      </c>
    </row>
    <row r="16" spans="2:9" ht="16.05" customHeight="1">
      <c r="B16" s="94"/>
      <c r="C16" s="95"/>
      <c r="D16" s="96" t="s">
        <v>166</v>
      </c>
      <c r="E16" s="97"/>
      <c r="F16" s="98"/>
      <c r="G16" s="99"/>
      <c r="H16" s="97"/>
      <c r="I16" s="100" t="s">
        <v>151</v>
      </c>
    </row>
    <row r="17" spans="2:9" ht="16.05" customHeight="1">
      <c r="B17" s="87" t="s">
        <v>82</v>
      </c>
      <c r="C17" s="101" t="s">
        <v>182</v>
      </c>
      <c r="D17" s="102" t="s">
        <v>183</v>
      </c>
      <c r="E17" s="90">
        <f>6+32</f>
        <v>38</v>
      </c>
      <c r="F17" s="91" t="s">
        <v>181</v>
      </c>
      <c r="G17" s="92"/>
      <c r="H17" s="90"/>
      <c r="I17" s="93" t="s">
        <v>203</v>
      </c>
    </row>
    <row r="18" spans="2:9" ht="16.05" customHeight="1">
      <c r="B18" s="94"/>
      <c r="C18" s="95"/>
      <c r="D18" s="108" t="s">
        <v>199</v>
      </c>
      <c r="E18" s="97"/>
      <c r="F18" s="98"/>
      <c r="G18" s="99"/>
      <c r="H18" s="97"/>
      <c r="I18" s="100" t="s">
        <v>151</v>
      </c>
    </row>
    <row r="19" spans="2:9" ht="16.05" customHeight="1">
      <c r="B19" s="87" t="s">
        <v>84</v>
      </c>
      <c r="C19" s="101" t="s">
        <v>165</v>
      </c>
      <c r="D19" s="102" t="s">
        <v>164</v>
      </c>
      <c r="E19" s="90">
        <f>8+18</f>
        <v>26</v>
      </c>
      <c r="F19" s="91" t="s">
        <v>143</v>
      </c>
      <c r="G19" s="92"/>
      <c r="H19" s="90"/>
      <c r="I19" s="93" t="s">
        <v>203</v>
      </c>
    </row>
    <row r="20" spans="2:9" ht="16.05" customHeight="1">
      <c r="B20" s="94"/>
      <c r="C20" s="95"/>
      <c r="D20" s="96" t="s">
        <v>184</v>
      </c>
      <c r="E20" s="97"/>
      <c r="F20" s="98"/>
      <c r="G20" s="99"/>
      <c r="H20" s="97"/>
      <c r="I20" s="100" t="s">
        <v>151</v>
      </c>
    </row>
    <row r="21" spans="2:9" ht="16.05" customHeight="1">
      <c r="B21" s="87" t="s">
        <v>86</v>
      </c>
      <c r="C21" s="101" t="s">
        <v>165</v>
      </c>
      <c r="D21" s="102" t="s">
        <v>164</v>
      </c>
      <c r="E21" s="90">
        <v>11</v>
      </c>
      <c r="F21" s="91" t="s">
        <v>143</v>
      </c>
      <c r="G21" s="92"/>
      <c r="H21" s="90"/>
      <c r="I21" s="93" t="s">
        <v>203</v>
      </c>
    </row>
    <row r="22" spans="2:9" ht="16.05" customHeight="1">
      <c r="B22" s="94"/>
      <c r="C22" s="112"/>
      <c r="D22" s="108" t="s">
        <v>199</v>
      </c>
      <c r="E22" s="97"/>
      <c r="F22" s="98"/>
      <c r="G22" s="99"/>
      <c r="H22" s="97"/>
      <c r="I22" s="100" t="s">
        <v>151</v>
      </c>
    </row>
    <row r="23" spans="2:9" ht="16.05" customHeight="1">
      <c r="B23" s="87" t="s">
        <v>90</v>
      </c>
      <c r="C23" s="101" t="s">
        <v>153</v>
      </c>
      <c r="D23" s="102" t="s">
        <v>164</v>
      </c>
      <c r="E23" s="90">
        <v>2</v>
      </c>
      <c r="F23" s="91" t="s">
        <v>152</v>
      </c>
      <c r="G23" s="92"/>
      <c r="H23" s="90"/>
      <c r="I23" s="93" t="s">
        <v>203</v>
      </c>
    </row>
    <row r="24" spans="2:9" ht="16.05" customHeight="1">
      <c r="B24" s="94"/>
      <c r="C24" s="104"/>
      <c r="D24" s="108" t="s">
        <v>199</v>
      </c>
      <c r="E24" s="97"/>
      <c r="F24" s="98"/>
      <c r="G24" s="99"/>
      <c r="H24" s="97"/>
      <c r="I24" s="100" t="s">
        <v>151</v>
      </c>
    </row>
    <row r="25" spans="2:9" ht="16.05" customHeight="1">
      <c r="B25" s="87" t="s">
        <v>92</v>
      </c>
      <c r="C25" s="101" t="s">
        <v>178</v>
      </c>
      <c r="D25" s="102" t="s">
        <v>154</v>
      </c>
      <c r="E25" s="90">
        <f>14+38</f>
        <v>52</v>
      </c>
      <c r="F25" s="91" t="s">
        <v>143</v>
      </c>
      <c r="G25" s="92"/>
      <c r="H25" s="90"/>
      <c r="I25" s="93" t="s">
        <v>203</v>
      </c>
    </row>
    <row r="26" spans="2:9" ht="16.05" customHeight="1">
      <c r="B26" s="94"/>
      <c r="C26" s="104"/>
      <c r="D26" s="108" t="s">
        <v>186</v>
      </c>
      <c r="E26" s="97"/>
      <c r="F26" s="98"/>
      <c r="G26" s="99"/>
      <c r="H26" s="97"/>
      <c r="I26" s="100" t="s">
        <v>151</v>
      </c>
    </row>
    <row r="27" spans="2:9" ht="16.05" customHeight="1">
      <c r="B27" s="87" t="s">
        <v>93</v>
      </c>
      <c r="C27" s="101" t="s">
        <v>185</v>
      </c>
      <c r="D27" s="102" t="s">
        <v>154</v>
      </c>
      <c r="E27" s="90">
        <f>3+15</f>
        <v>18</v>
      </c>
      <c r="F27" s="91" t="s">
        <v>143</v>
      </c>
      <c r="G27" s="92"/>
      <c r="H27" s="90"/>
      <c r="I27" s="93" t="s">
        <v>203</v>
      </c>
    </row>
    <row r="28" spans="2:9" ht="16.05" customHeight="1">
      <c r="B28" s="94"/>
      <c r="C28" s="236"/>
      <c r="D28" s="108" t="s">
        <v>186</v>
      </c>
      <c r="E28" s="150"/>
      <c r="F28" s="151"/>
      <c r="G28" s="157"/>
      <c r="H28" s="150"/>
      <c r="I28" s="100" t="s">
        <v>151</v>
      </c>
    </row>
    <row r="29" spans="2:9" ht="16.05" customHeight="1">
      <c r="B29" s="87" t="s">
        <v>94</v>
      </c>
      <c r="C29" s="237" t="s">
        <v>187</v>
      </c>
      <c r="D29" s="145" t="s">
        <v>202</v>
      </c>
      <c r="E29" s="146">
        <v>1</v>
      </c>
      <c r="F29" s="147" t="s">
        <v>181</v>
      </c>
      <c r="G29" s="158"/>
      <c r="H29" s="146"/>
      <c r="I29" s="93" t="s">
        <v>203</v>
      </c>
    </row>
    <row r="30" spans="2:9" ht="16.05" customHeight="1">
      <c r="B30" s="94"/>
      <c r="C30" s="228"/>
      <c r="D30" s="230" t="s">
        <v>177</v>
      </c>
      <c r="E30" s="150"/>
      <c r="F30" s="151"/>
      <c r="G30" s="157"/>
      <c r="H30" s="150"/>
      <c r="I30" s="100" t="s">
        <v>151</v>
      </c>
    </row>
    <row r="31" spans="2:9" ht="16.05" customHeight="1">
      <c r="B31" s="87" t="s">
        <v>95</v>
      </c>
      <c r="C31" s="231" t="s">
        <v>163</v>
      </c>
      <c r="D31" s="107" t="s">
        <v>188</v>
      </c>
      <c r="E31" s="146">
        <v>3</v>
      </c>
      <c r="F31" s="147" t="s">
        <v>143</v>
      </c>
      <c r="G31" s="158"/>
      <c r="H31" s="146"/>
      <c r="I31" s="93" t="s">
        <v>203</v>
      </c>
    </row>
    <row r="32" spans="2:9" ht="16.05" customHeight="1">
      <c r="B32" s="94"/>
      <c r="C32" s="95"/>
      <c r="D32" s="96" t="s">
        <v>177</v>
      </c>
      <c r="E32" s="97"/>
      <c r="F32" s="98"/>
      <c r="G32" s="157"/>
      <c r="H32" s="150"/>
      <c r="I32" s="100" t="s">
        <v>151</v>
      </c>
    </row>
    <row r="33" spans="2:9" ht="16.05" customHeight="1">
      <c r="B33" s="87" t="s">
        <v>175</v>
      </c>
      <c r="C33" s="101" t="s">
        <v>189</v>
      </c>
      <c r="D33" s="102" t="s">
        <v>188</v>
      </c>
      <c r="E33" s="90">
        <f>1+2</f>
        <v>3</v>
      </c>
      <c r="F33" s="91" t="s">
        <v>181</v>
      </c>
      <c r="G33" s="158"/>
      <c r="H33" s="146"/>
      <c r="I33" s="93" t="s">
        <v>203</v>
      </c>
    </row>
    <row r="34" spans="2:9" ht="16.05" customHeight="1">
      <c r="B34" s="94"/>
      <c r="C34" s="95"/>
      <c r="D34" s="108" t="s">
        <v>199</v>
      </c>
      <c r="E34" s="117"/>
      <c r="F34" s="98"/>
      <c r="G34" s="118"/>
      <c r="H34" s="117"/>
      <c r="I34" s="100" t="s">
        <v>151</v>
      </c>
    </row>
    <row r="35" spans="2:9" ht="16.05" customHeight="1">
      <c r="B35" s="87" t="s">
        <v>100</v>
      </c>
      <c r="C35" s="101" t="s">
        <v>165</v>
      </c>
      <c r="D35" s="126" t="s">
        <v>162</v>
      </c>
      <c r="E35" s="114">
        <v>15</v>
      </c>
      <c r="F35" s="91" t="s">
        <v>152</v>
      </c>
      <c r="G35" s="92"/>
      <c r="H35" s="90"/>
      <c r="I35" s="93" t="s">
        <v>203</v>
      </c>
    </row>
    <row r="36" spans="2:9" ht="16.05" customHeight="1">
      <c r="B36" s="94"/>
      <c r="C36" s="104"/>
      <c r="D36" s="108" t="s">
        <v>199</v>
      </c>
      <c r="E36" s="97"/>
      <c r="F36" s="98"/>
      <c r="G36" s="99"/>
      <c r="H36" s="97"/>
      <c r="I36" s="100" t="s">
        <v>151</v>
      </c>
    </row>
    <row r="37" spans="2:9" ht="16.05" customHeight="1">
      <c r="B37" s="87" t="s">
        <v>102</v>
      </c>
      <c r="C37" s="101" t="s">
        <v>178</v>
      </c>
      <c r="D37" s="102" t="s">
        <v>190</v>
      </c>
      <c r="E37" s="90">
        <v>16</v>
      </c>
      <c r="F37" s="91" t="s">
        <v>143</v>
      </c>
      <c r="G37" s="92"/>
      <c r="H37" s="90"/>
      <c r="I37" s="93" t="s">
        <v>203</v>
      </c>
    </row>
    <row r="38" spans="2:9" ht="16.05" customHeight="1">
      <c r="B38" s="94"/>
      <c r="C38" s="236"/>
      <c r="D38" s="153"/>
      <c r="E38" s="150"/>
      <c r="F38" s="151"/>
      <c r="G38" s="157"/>
      <c r="H38" s="150"/>
      <c r="I38" s="100" t="s">
        <v>151</v>
      </c>
    </row>
    <row r="39" spans="2:9" ht="16.05" customHeight="1">
      <c r="B39" s="87" t="s">
        <v>104</v>
      </c>
      <c r="C39" s="237" t="s">
        <v>173</v>
      </c>
      <c r="D39" s="145" t="s">
        <v>174</v>
      </c>
      <c r="E39" s="146">
        <v>43</v>
      </c>
      <c r="F39" s="147" t="s">
        <v>152</v>
      </c>
      <c r="G39" s="158"/>
      <c r="H39" s="146"/>
      <c r="I39" s="93" t="s">
        <v>203</v>
      </c>
    </row>
    <row r="40" spans="2:9" ht="16.05" customHeight="1">
      <c r="B40" s="94"/>
      <c r="C40" s="236"/>
      <c r="D40" s="153"/>
      <c r="E40" s="150"/>
      <c r="F40" s="151"/>
      <c r="G40" s="157"/>
      <c r="H40" s="150"/>
      <c r="I40" s="241"/>
    </row>
    <row r="41" spans="2:9" ht="16.05" customHeight="1">
      <c r="B41" s="87" t="s">
        <v>106</v>
      </c>
      <c r="C41" s="237" t="s">
        <v>167</v>
      </c>
      <c r="D41" s="145" t="s">
        <v>168</v>
      </c>
      <c r="E41" s="146">
        <v>18</v>
      </c>
      <c r="F41" s="147" t="s">
        <v>169</v>
      </c>
      <c r="G41" s="158"/>
      <c r="H41" s="146"/>
      <c r="I41" s="148" t="s">
        <v>203</v>
      </c>
    </row>
    <row r="42" spans="2:9" ht="16.05" customHeight="1">
      <c r="B42" s="94"/>
      <c r="C42" s="228"/>
      <c r="D42" s="153"/>
      <c r="E42" s="150"/>
      <c r="F42" s="151"/>
      <c r="G42" s="157"/>
      <c r="H42" s="150"/>
      <c r="I42" s="241"/>
    </row>
    <row r="43" spans="2:9" ht="16.05" customHeight="1">
      <c r="B43" s="87" t="s">
        <v>138</v>
      </c>
      <c r="C43" s="237" t="s">
        <v>167</v>
      </c>
      <c r="D43" s="232" t="s">
        <v>170</v>
      </c>
      <c r="E43" s="146">
        <v>54</v>
      </c>
      <c r="F43" s="147" t="s">
        <v>171</v>
      </c>
      <c r="G43" s="158"/>
      <c r="H43" s="146"/>
      <c r="I43" s="148" t="s">
        <v>203</v>
      </c>
    </row>
    <row r="44" spans="2:9" ht="16.05" customHeight="1">
      <c r="B44" s="94"/>
      <c r="C44" s="238"/>
      <c r="D44" s="239"/>
      <c r="E44" s="150"/>
      <c r="F44" s="151"/>
      <c r="G44" s="157"/>
      <c r="H44" s="150"/>
      <c r="I44" s="241"/>
    </row>
    <row r="45" spans="2:9" ht="16.05" customHeight="1">
      <c r="B45" s="87" t="s">
        <v>191</v>
      </c>
      <c r="C45" s="240" t="s">
        <v>172</v>
      </c>
      <c r="D45" s="145"/>
      <c r="E45" s="146">
        <v>1</v>
      </c>
      <c r="F45" s="147" t="s">
        <v>18</v>
      </c>
      <c r="G45" s="158"/>
      <c r="H45" s="146"/>
      <c r="I45" s="148" t="s">
        <v>203</v>
      </c>
    </row>
    <row r="46" spans="2:9" ht="16.05" customHeight="1">
      <c r="B46" s="94"/>
      <c r="C46" s="104"/>
      <c r="D46" s="108"/>
      <c r="E46" s="97"/>
      <c r="F46" s="98"/>
      <c r="G46" s="99"/>
      <c r="H46" s="97"/>
      <c r="I46" s="100"/>
    </row>
    <row r="47" spans="2:9" ht="16.05" customHeight="1">
      <c r="B47" s="87" t="s">
        <v>192</v>
      </c>
      <c r="C47" s="101" t="s">
        <v>176</v>
      </c>
      <c r="D47" s="126"/>
      <c r="E47" s="90">
        <v>1</v>
      </c>
      <c r="F47" s="91" t="s">
        <v>142</v>
      </c>
      <c r="G47" s="92"/>
      <c r="H47" s="90"/>
      <c r="I47" s="93"/>
    </row>
    <row r="48" spans="2:9" ht="16.05" customHeight="1">
      <c r="B48" s="94"/>
      <c r="C48" s="104"/>
      <c r="D48" s="122"/>
      <c r="E48" s="117"/>
      <c r="F48" s="98"/>
      <c r="G48" s="118"/>
      <c r="H48" s="117"/>
      <c r="I48" s="100"/>
    </row>
    <row r="49" spans="2:9" ht="16.05" customHeight="1">
      <c r="B49" s="87"/>
      <c r="C49" s="101" t="s">
        <v>157</v>
      </c>
      <c r="D49" s="126" t="s">
        <v>161</v>
      </c>
      <c r="E49" s="114"/>
      <c r="F49" s="91"/>
      <c r="G49" s="115"/>
      <c r="H49" s="90"/>
      <c r="I49" s="93"/>
    </row>
    <row r="50" spans="2:9" ht="16.05" customHeight="1">
      <c r="B50" s="94"/>
      <c r="C50" s="112"/>
      <c r="D50" s="108"/>
      <c r="E50" s="97"/>
      <c r="F50" s="98"/>
      <c r="G50" s="157"/>
      <c r="H50" s="150"/>
      <c r="I50" s="241"/>
    </row>
    <row r="51" spans="2:9" ht="16.05" customHeight="1">
      <c r="B51" s="87" t="s">
        <v>193</v>
      </c>
      <c r="C51" s="111" t="s">
        <v>158</v>
      </c>
      <c r="D51" s="107"/>
      <c r="E51" s="90">
        <v>1</v>
      </c>
      <c r="F51" s="91" t="s">
        <v>142</v>
      </c>
      <c r="G51" s="158"/>
      <c r="H51" s="146"/>
      <c r="I51" s="148"/>
    </row>
    <row r="52" spans="2:9" ht="16.05" customHeight="1">
      <c r="B52" s="94"/>
      <c r="C52" s="112"/>
      <c r="D52" s="108"/>
      <c r="E52" s="97"/>
      <c r="F52" s="98"/>
      <c r="G52" s="157"/>
      <c r="H52" s="150"/>
      <c r="I52" s="241"/>
    </row>
    <row r="53" spans="2:9" ht="16.05" customHeight="1">
      <c r="B53" s="87" t="s">
        <v>194</v>
      </c>
      <c r="C53" s="111" t="s">
        <v>159</v>
      </c>
      <c r="D53" s="107"/>
      <c r="E53" s="90">
        <v>1</v>
      </c>
      <c r="F53" s="91" t="s">
        <v>142</v>
      </c>
      <c r="G53" s="158"/>
      <c r="H53" s="146"/>
      <c r="I53" s="148"/>
    </row>
    <row r="54" spans="2:9" ht="16.05" customHeight="1">
      <c r="B54" s="94"/>
      <c r="C54" s="104"/>
      <c r="D54" s="108"/>
      <c r="E54" s="97"/>
      <c r="F54" s="98"/>
      <c r="G54" s="157"/>
      <c r="H54" s="150"/>
      <c r="I54" s="241"/>
    </row>
    <row r="55" spans="2:9" ht="16.05" customHeight="1">
      <c r="B55" s="87" t="s">
        <v>195</v>
      </c>
      <c r="C55" s="101" t="s">
        <v>160</v>
      </c>
      <c r="D55" s="126"/>
      <c r="E55" s="90">
        <v>1</v>
      </c>
      <c r="F55" s="91" t="s">
        <v>18</v>
      </c>
      <c r="G55" s="158"/>
      <c r="H55" s="146"/>
      <c r="I55" s="148"/>
    </row>
    <row r="56" spans="2:9" ht="16.05" customHeight="1">
      <c r="B56" s="94"/>
      <c r="C56" s="95"/>
      <c r="D56" s="230"/>
      <c r="E56" s="124"/>
      <c r="F56" s="98"/>
      <c r="G56" s="118"/>
      <c r="H56" s="117"/>
      <c r="I56" s="100"/>
    </row>
    <row r="57" spans="2:9" ht="16.05" customHeight="1">
      <c r="B57" s="87"/>
      <c r="C57" s="101"/>
      <c r="D57" s="232"/>
      <c r="E57" s="123"/>
      <c r="F57" s="91"/>
      <c r="G57" s="92"/>
      <c r="H57" s="90"/>
      <c r="I57" s="93"/>
    </row>
    <row r="58" spans="2:9" ht="16.05" customHeight="1">
      <c r="B58" s="94"/>
      <c r="C58" s="95"/>
      <c r="D58" s="230"/>
      <c r="E58" s="124"/>
      <c r="F58" s="98"/>
      <c r="G58" s="118"/>
      <c r="H58" s="117"/>
      <c r="I58" s="100"/>
    </row>
    <row r="59" spans="2:9" ht="16.05" customHeight="1">
      <c r="B59" s="87"/>
      <c r="C59" s="101"/>
      <c r="D59" s="232"/>
      <c r="E59" s="123"/>
      <c r="F59" s="91"/>
      <c r="G59" s="92"/>
      <c r="H59" s="90"/>
      <c r="I59" s="93"/>
    </row>
    <row r="60" spans="2:9" ht="16.05" customHeight="1">
      <c r="B60" s="94"/>
      <c r="C60" s="228"/>
      <c r="D60" s="230"/>
      <c r="E60" s="156"/>
      <c r="F60" s="151"/>
      <c r="G60" s="157"/>
      <c r="H60" s="150"/>
      <c r="I60" s="241"/>
    </row>
    <row r="61" spans="2:9" ht="16.05" customHeight="1">
      <c r="B61" s="87"/>
      <c r="C61" s="231"/>
      <c r="D61" s="232"/>
      <c r="E61" s="233"/>
      <c r="F61" s="147"/>
      <c r="G61" s="158"/>
      <c r="H61" s="146"/>
      <c r="I61" s="148"/>
    </row>
    <row r="62" spans="2:9" ht="16.05" customHeight="1">
      <c r="B62" s="94"/>
      <c r="C62" s="95"/>
      <c r="D62" s="122"/>
      <c r="E62" s="124"/>
      <c r="F62" s="98"/>
      <c r="G62" s="118"/>
      <c r="H62" s="117"/>
      <c r="I62" s="100"/>
    </row>
    <row r="63" spans="2:9" ht="16.05" customHeight="1">
      <c r="B63" s="87"/>
      <c r="C63" s="101"/>
      <c r="D63" s="126"/>
      <c r="E63" s="123"/>
      <c r="F63" s="91"/>
      <c r="G63" s="92"/>
      <c r="H63" s="90"/>
      <c r="I63" s="93"/>
    </row>
    <row r="64" spans="2:9" ht="16.05" customHeight="1">
      <c r="B64" s="94"/>
      <c r="C64" s="228"/>
      <c r="D64" s="235"/>
      <c r="E64" s="156"/>
      <c r="F64" s="151"/>
      <c r="G64" s="157"/>
      <c r="H64" s="150"/>
      <c r="I64" s="241"/>
    </row>
    <row r="65" spans="2:9" ht="16.05" customHeight="1">
      <c r="B65" s="87"/>
      <c r="C65" s="231"/>
      <c r="D65" s="232"/>
      <c r="E65" s="233"/>
      <c r="F65" s="147"/>
      <c r="G65" s="158"/>
      <c r="H65" s="146"/>
      <c r="I65" s="148"/>
    </row>
    <row r="66" spans="2:9" ht="16.05" customHeight="1">
      <c r="B66" s="94"/>
      <c r="C66" s="236"/>
      <c r="D66" s="153"/>
      <c r="E66" s="156"/>
      <c r="F66" s="151"/>
      <c r="G66" s="157"/>
      <c r="H66" s="150"/>
      <c r="I66" s="241"/>
    </row>
    <row r="67" spans="2:9" ht="16.05" customHeight="1">
      <c r="B67" s="87"/>
      <c r="C67" s="237"/>
      <c r="D67" s="145"/>
      <c r="E67" s="233"/>
      <c r="F67" s="147"/>
      <c r="G67" s="158"/>
      <c r="H67" s="146"/>
      <c r="I67" s="148"/>
    </row>
    <row r="68" spans="2:9" ht="16.05" customHeight="1">
      <c r="B68" s="94"/>
      <c r="C68" s="228"/>
      <c r="D68" s="230"/>
      <c r="E68" s="156"/>
      <c r="F68" s="151"/>
      <c r="G68" s="157"/>
      <c r="H68" s="150"/>
      <c r="I68" s="234"/>
    </row>
    <row r="69" spans="2:9" ht="16.05" customHeight="1">
      <c r="B69" s="87"/>
      <c r="C69" s="231"/>
      <c r="D69" s="232"/>
      <c r="E69" s="233"/>
      <c r="F69" s="147"/>
      <c r="G69" s="158"/>
      <c r="H69" s="146"/>
      <c r="I69" s="148"/>
    </row>
    <row r="70" spans="2:9" ht="16.05" customHeight="1">
      <c r="B70" s="94"/>
      <c r="C70" s="95"/>
      <c r="D70" s="122"/>
      <c r="E70" s="124"/>
      <c r="F70" s="98"/>
      <c r="G70" s="118"/>
      <c r="H70" s="117"/>
      <c r="I70" s="100"/>
    </row>
    <row r="71" spans="2:9" ht="16.05" customHeight="1">
      <c r="B71" s="87"/>
      <c r="C71" s="101"/>
      <c r="D71" s="126"/>
      <c r="E71" s="123"/>
      <c r="F71" s="91"/>
      <c r="G71" s="92"/>
      <c r="H71" s="90"/>
      <c r="I71" s="93"/>
    </row>
    <row r="72" spans="2:9" ht="16.05" customHeight="1">
      <c r="B72" s="94"/>
      <c r="C72" s="228"/>
      <c r="D72" s="235"/>
      <c r="E72" s="156"/>
      <c r="F72" s="151"/>
      <c r="G72" s="157"/>
      <c r="H72" s="150"/>
      <c r="I72" s="234"/>
    </row>
    <row r="73" spans="2:9" ht="16.05" customHeight="1">
      <c r="B73" s="87"/>
      <c r="C73" s="231"/>
      <c r="D73" s="232"/>
      <c r="E73" s="233"/>
      <c r="F73" s="147"/>
      <c r="G73" s="158"/>
      <c r="H73" s="146"/>
      <c r="I73" s="148"/>
    </row>
    <row r="74" spans="2:9" ht="16.05" customHeight="1">
      <c r="B74" s="94"/>
      <c r="C74" s="236"/>
      <c r="D74" s="153"/>
      <c r="E74" s="156"/>
      <c r="F74" s="151"/>
      <c r="G74" s="157"/>
      <c r="H74" s="150"/>
      <c r="I74" s="234"/>
    </row>
    <row r="75" spans="2:9" ht="16.05" customHeight="1">
      <c r="B75" s="87"/>
      <c r="C75" s="237"/>
      <c r="D75" s="145"/>
      <c r="E75" s="233"/>
      <c r="F75" s="147"/>
      <c r="G75" s="158"/>
      <c r="H75" s="146"/>
      <c r="I75" s="148"/>
    </row>
    <row r="76" spans="2:9" ht="16.05" customHeight="1">
      <c r="B76" s="94"/>
      <c r="C76" s="236"/>
      <c r="D76" s="153"/>
      <c r="E76" s="156"/>
      <c r="F76" s="151"/>
      <c r="G76" s="157"/>
      <c r="H76" s="150"/>
      <c r="I76" s="234"/>
    </row>
    <row r="77" spans="2:9" ht="16.05" customHeight="1">
      <c r="B77" s="87"/>
      <c r="C77" s="237"/>
      <c r="D77" s="145"/>
      <c r="E77" s="233"/>
      <c r="F77" s="147"/>
      <c r="G77" s="158"/>
      <c r="H77" s="146"/>
      <c r="I77" s="148"/>
    </row>
    <row r="78" spans="2:9" ht="16.05" customHeight="1">
      <c r="B78" s="94"/>
      <c r="C78" s="228"/>
      <c r="D78" s="153"/>
      <c r="E78" s="156"/>
      <c r="F78" s="151"/>
      <c r="G78" s="157"/>
      <c r="H78" s="150"/>
      <c r="I78" s="234"/>
    </row>
    <row r="79" spans="2:9" ht="16.05" customHeight="1">
      <c r="B79" s="87"/>
      <c r="C79" s="237"/>
      <c r="D79" s="232"/>
      <c r="E79" s="233"/>
      <c r="F79" s="147"/>
      <c r="G79" s="158"/>
      <c r="H79" s="146"/>
      <c r="I79" s="148"/>
    </row>
    <row r="80" spans="2:9" ht="16.05" customHeight="1">
      <c r="B80" s="94"/>
      <c r="C80" s="238"/>
      <c r="D80" s="239"/>
      <c r="E80" s="156"/>
      <c r="F80" s="151"/>
      <c r="G80" s="157"/>
      <c r="H80" s="150"/>
      <c r="I80" s="234"/>
    </row>
    <row r="81" spans="2:9" ht="16.05" customHeight="1">
      <c r="B81" s="87"/>
      <c r="C81" s="240"/>
      <c r="D81" s="145"/>
      <c r="E81" s="233"/>
      <c r="F81" s="147"/>
      <c r="G81" s="158"/>
      <c r="H81" s="146"/>
      <c r="I81" s="148"/>
    </row>
    <row r="82" spans="2:9" ht="16.05" customHeight="1">
      <c r="B82" s="94"/>
      <c r="C82" s="104"/>
      <c r="D82" s="108"/>
      <c r="E82" s="106"/>
      <c r="F82" s="98"/>
      <c r="G82" s="99"/>
      <c r="H82" s="97"/>
      <c r="I82" s="100"/>
    </row>
    <row r="83" spans="2:9" ht="16.05" customHeight="1">
      <c r="B83" s="87"/>
      <c r="C83" s="101"/>
      <c r="D83" s="126"/>
      <c r="E83" s="103"/>
      <c r="F83" s="91"/>
      <c r="G83" s="92"/>
      <c r="H83" s="90"/>
      <c r="I83" s="93"/>
    </row>
    <row r="84" spans="2:9" ht="16.05" customHeight="1">
      <c r="B84" s="94"/>
      <c r="C84" s="104"/>
      <c r="D84" s="122"/>
      <c r="E84" s="124"/>
      <c r="F84" s="98"/>
      <c r="G84" s="118"/>
      <c r="H84" s="117"/>
      <c r="I84" s="100"/>
    </row>
    <row r="85" spans="2:9" ht="16.05" customHeight="1">
      <c r="B85" s="87"/>
      <c r="C85" s="101"/>
      <c r="D85" s="126"/>
      <c r="E85" s="123"/>
      <c r="F85" s="91"/>
      <c r="G85" s="115"/>
      <c r="H85" s="90"/>
      <c r="I85" s="93"/>
    </row>
    <row r="86" spans="2:9" ht="16.05" customHeight="1">
      <c r="B86" s="94"/>
      <c r="C86" s="112"/>
      <c r="D86" s="108"/>
      <c r="E86" s="106"/>
      <c r="F86" s="98"/>
      <c r="G86" s="157"/>
      <c r="H86" s="150"/>
      <c r="I86" s="234"/>
    </row>
    <row r="87" spans="2:9" ht="16.05" customHeight="1">
      <c r="B87" s="87"/>
      <c r="C87" s="111"/>
      <c r="D87" s="107"/>
      <c r="E87" s="103"/>
      <c r="F87" s="91"/>
      <c r="G87" s="158"/>
      <c r="H87" s="146"/>
      <c r="I87" s="148"/>
    </row>
    <row r="88" spans="2:9" ht="16.05" customHeight="1">
      <c r="B88" s="94"/>
      <c r="C88" s="112"/>
      <c r="D88" s="108"/>
      <c r="E88" s="106"/>
      <c r="F88" s="98"/>
      <c r="G88" s="157"/>
      <c r="H88" s="150"/>
      <c r="I88" s="234"/>
    </row>
    <row r="89" spans="2:9" ht="16.05" customHeight="1">
      <c r="B89" s="87"/>
      <c r="C89" s="111"/>
      <c r="D89" s="107"/>
      <c r="E89" s="103"/>
      <c r="F89" s="91"/>
      <c r="G89" s="158"/>
      <c r="H89" s="146"/>
      <c r="I89" s="148"/>
    </row>
    <row r="90" spans="2:9" ht="16.05" customHeight="1">
      <c r="B90" s="94"/>
      <c r="C90" s="104"/>
      <c r="D90" s="108"/>
      <c r="E90" s="106"/>
      <c r="F90" s="98"/>
      <c r="G90" s="157"/>
      <c r="H90" s="150"/>
      <c r="I90" s="234"/>
    </row>
    <row r="91" spans="2:9" ht="16.05" customHeight="1">
      <c r="B91" s="87"/>
      <c r="C91" s="101"/>
      <c r="D91" s="126"/>
      <c r="E91" s="103"/>
      <c r="F91" s="91"/>
      <c r="G91" s="158"/>
      <c r="H91" s="146"/>
      <c r="I91" s="148"/>
    </row>
  </sheetData>
  <phoneticPr fontId="2"/>
  <printOptions horizontalCentered="1"/>
  <pageMargins left="0.59055118110236227" right="0.59055118110236227" top="0.94488188976377963" bottom="0.27559055118110237" header="0.74803149606299213" footer="0"/>
  <pageSetup paperSize="9" firstPageNumber="6" orientation="landscape" useFirstPageNumber="1" horizontalDpi="300" verticalDpi="300" r:id="rId1"/>
  <headerFooter alignWithMargins="0">
    <oddHeader>&amp;L（修繕内訳書）</oddHeader>
  </headerFooter>
  <rowBreaks count="2" manualBreakCount="2">
    <brk id="31" min="1" max="8" man="1"/>
    <brk id="61" min="1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1"/>
  <sheetViews>
    <sheetView showZeros="0" view="pageBreakPreview" zoomScaleNormal="85" zoomScaleSheetLayoutView="75" workbookViewId="0">
      <selection activeCell="A4" sqref="A4"/>
    </sheetView>
  </sheetViews>
  <sheetFormatPr defaultColWidth="9" defaultRowHeight="31.95" customHeight="1"/>
  <cols>
    <col min="1" max="1" width="3" style="63" customWidth="1"/>
    <col min="2" max="2" width="7.6640625" style="63" customWidth="1"/>
    <col min="3" max="3" width="37.44140625" style="66" customWidth="1"/>
    <col min="4" max="4" width="18.77734375" style="66" customWidth="1"/>
    <col min="5" max="5" width="10" style="66" customWidth="1"/>
    <col min="6" max="6" width="5" style="63" customWidth="1"/>
    <col min="7" max="7" width="16" style="69" customWidth="1"/>
    <col min="8" max="8" width="18.6640625" style="69" customWidth="1"/>
    <col min="9" max="9" width="21.21875" style="66" customWidth="1"/>
    <col min="10" max="10" width="14.6640625" style="66" bestFit="1" customWidth="1"/>
    <col min="11" max="11" width="26.5546875" style="66" bestFit="1" customWidth="1"/>
    <col min="12" max="13" width="9" style="66"/>
    <col min="14" max="14" width="9.44140625" style="66" bestFit="1" customWidth="1"/>
    <col min="15" max="16384" width="9" style="66"/>
  </cols>
  <sheetData>
    <row r="1" spans="2:19" ht="31.95" customHeight="1">
      <c r="B1" s="64" t="s">
        <v>13</v>
      </c>
      <c r="C1" s="64" t="s">
        <v>22</v>
      </c>
      <c r="D1" s="52" t="s">
        <v>37</v>
      </c>
      <c r="E1" s="64" t="s">
        <v>38</v>
      </c>
      <c r="F1" s="64" t="s">
        <v>14</v>
      </c>
      <c r="G1" s="65" t="s">
        <v>15</v>
      </c>
      <c r="H1" s="65" t="s">
        <v>16</v>
      </c>
      <c r="I1" s="64" t="s">
        <v>17</v>
      </c>
      <c r="J1" s="66" t="s">
        <v>88</v>
      </c>
      <c r="K1" s="66" t="s">
        <v>89</v>
      </c>
    </row>
    <row r="2" spans="2:19" ht="16.05" customHeight="1">
      <c r="B2" s="84"/>
      <c r="C2" s="84"/>
      <c r="D2" s="85"/>
      <c r="E2" s="84"/>
      <c r="F2" s="84"/>
      <c r="G2" s="86"/>
      <c r="H2" s="134">
        <f>ROUNDDOWN(SUM(H4,H6,H8,H10,H12,H14,H16,H18,H20,H22,H24,H26,H28,H30),-3)</f>
        <v>0</v>
      </c>
      <c r="I2" s="84"/>
    </row>
    <row r="3" spans="2:19" ht="16.05" customHeight="1">
      <c r="B3" s="87" t="s">
        <v>57</v>
      </c>
      <c r="C3" s="113" t="s">
        <v>79</v>
      </c>
      <c r="D3" s="89"/>
      <c r="E3" s="114"/>
      <c r="F3" s="91"/>
      <c r="G3" s="115"/>
      <c r="H3" s="114">
        <f>ROUNDDOWN(SUM(H5,H7,H9,H11,H13,H15,H17,H19,H21,H23,H25,H27,H29,H31),-3)</f>
        <v>0</v>
      </c>
      <c r="I3" s="93" t="s">
        <v>47</v>
      </c>
      <c r="N3" s="71"/>
      <c r="R3" s="71"/>
      <c r="S3" s="71"/>
    </row>
    <row r="4" spans="2:19" ht="16.05" customHeight="1">
      <c r="B4" s="94"/>
      <c r="C4" s="116"/>
      <c r="D4" s="96"/>
      <c r="E4" s="136"/>
      <c r="F4" s="132"/>
      <c r="G4" s="133"/>
      <c r="H4" s="134"/>
      <c r="I4" s="100"/>
      <c r="N4" s="71"/>
      <c r="R4" s="71"/>
      <c r="S4" s="71"/>
    </row>
    <row r="5" spans="2:19" ht="16.05" customHeight="1">
      <c r="B5" s="87" t="s">
        <v>52</v>
      </c>
      <c r="C5" s="101"/>
      <c r="D5" s="102"/>
      <c r="E5" s="103"/>
      <c r="F5" s="91"/>
      <c r="G5" s="92"/>
      <c r="H5" s="90"/>
      <c r="I5" s="93"/>
      <c r="J5" s="80"/>
      <c r="K5" s="80"/>
      <c r="N5" s="74"/>
      <c r="R5" s="71"/>
      <c r="S5" s="71"/>
    </row>
    <row r="6" spans="2:19" ht="16.05" customHeight="1">
      <c r="B6" s="94"/>
      <c r="C6" s="104"/>
      <c r="D6" s="105"/>
      <c r="E6" s="136"/>
      <c r="F6" s="132"/>
      <c r="G6" s="141"/>
      <c r="H6" s="134"/>
      <c r="I6" s="100"/>
      <c r="J6" s="80"/>
      <c r="K6" s="80"/>
      <c r="N6" s="74"/>
      <c r="R6" s="71"/>
      <c r="S6" s="71"/>
    </row>
    <row r="7" spans="2:19" ht="16.05" customHeight="1">
      <c r="B7" s="87" t="s">
        <v>53</v>
      </c>
      <c r="C7" s="109"/>
      <c r="D7" s="102"/>
      <c r="E7" s="103"/>
      <c r="F7" s="91"/>
      <c r="G7" s="92"/>
      <c r="H7" s="90"/>
      <c r="I7" s="93"/>
      <c r="J7" s="80"/>
      <c r="K7" s="80"/>
      <c r="N7" s="71"/>
      <c r="R7" s="71"/>
      <c r="S7" s="71"/>
    </row>
    <row r="8" spans="2:19" ht="16.05" customHeight="1">
      <c r="B8" s="94"/>
      <c r="C8" s="110"/>
      <c r="D8" s="105"/>
      <c r="E8" s="136"/>
      <c r="F8" s="132"/>
      <c r="G8" s="141"/>
      <c r="H8" s="134"/>
      <c r="I8" s="100"/>
      <c r="J8" s="80"/>
      <c r="K8" s="80"/>
      <c r="N8" s="71"/>
      <c r="R8" s="71"/>
      <c r="S8" s="71"/>
    </row>
    <row r="9" spans="2:19" ht="16.05" customHeight="1">
      <c r="B9" s="87" t="s">
        <v>54</v>
      </c>
      <c r="C9" s="111"/>
      <c r="D9" s="107"/>
      <c r="E9" s="103"/>
      <c r="F9" s="91"/>
      <c r="G9" s="92"/>
      <c r="H9" s="90"/>
      <c r="I9" s="93"/>
      <c r="J9" s="80"/>
      <c r="K9" s="80"/>
    </row>
    <row r="10" spans="2:19" ht="16.05" customHeight="1">
      <c r="B10" s="94"/>
      <c r="C10" s="112"/>
      <c r="D10" s="108"/>
      <c r="E10" s="136"/>
      <c r="F10" s="132"/>
      <c r="G10" s="141"/>
      <c r="H10" s="134"/>
      <c r="I10" s="100"/>
      <c r="J10" s="80"/>
      <c r="K10" s="80"/>
    </row>
    <row r="11" spans="2:19" ht="16.05" customHeight="1">
      <c r="B11" s="87" t="s">
        <v>55</v>
      </c>
      <c r="C11" s="111"/>
      <c r="D11" s="102"/>
      <c r="E11" s="103"/>
      <c r="F11" s="91"/>
      <c r="G11" s="92"/>
      <c r="H11" s="90"/>
      <c r="I11" s="93"/>
      <c r="J11" s="80"/>
      <c r="K11" s="80"/>
    </row>
    <row r="12" spans="2:19" ht="16.05" customHeight="1">
      <c r="B12" s="94"/>
      <c r="C12" s="112"/>
      <c r="D12" s="105"/>
      <c r="E12" s="131"/>
      <c r="F12" s="132"/>
      <c r="G12" s="141"/>
      <c r="H12" s="142"/>
      <c r="I12" s="100"/>
      <c r="J12" s="80"/>
      <c r="K12" s="80"/>
    </row>
    <row r="13" spans="2:19" ht="16.05" customHeight="1">
      <c r="B13" s="87"/>
      <c r="C13" s="111"/>
      <c r="D13" s="126"/>
      <c r="E13" s="103"/>
      <c r="F13" s="91"/>
      <c r="G13" s="92"/>
      <c r="H13" s="90"/>
      <c r="I13" s="93"/>
      <c r="J13" s="80"/>
      <c r="K13" s="80"/>
    </row>
    <row r="14" spans="2:19" ht="16.05" customHeight="1">
      <c r="B14" s="94"/>
      <c r="C14" s="112"/>
      <c r="D14" s="129"/>
      <c r="E14" s="136"/>
      <c r="F14" s="132"/>
      <c r="G14" s="141"/>
      <c r="H14" s="134"/>
      <c r="I14" s="100"/>
      <c r="J14" s="80"/>
      <c r="K14" s="80"/>
    </row>
    <row r="15" spans="2:19" ht="16.05" customHeight="1">
      <c r="B15" s="87" t="s">
        <v>81</v>
      </c>
      <c r="C15" s="111"/>
      <c r="D15" s="126"/>
      <c r="E15" s="103"/>
      <c r="F15" s="91"/>
      <c r="G15" s="92"/>
      <c r="H15" s="90"/>
      <c r="I15" s="93"/>
      <c r="J15" s="80"/>
      <c r="K15" s="80"/>
    </row>
    <row r="16" spans="2:19" ht="16.05" customHeight="1">
      <c r="B16" s="94"/>
      <c r="C16" s="112"/>
      <c r="D16" s="129"/>
      <c r="E16" s="136"/>
      <c r="F16" s="132"/>
      <c r="G16" s="141"/>
      <c r="H16" s="134"/>
      <c r="I16" s="100"/>
      <c r="J16" s="80"/>
      <c r="K16" s="80"/>
    </row>
    <row r="17" spans="2:11" ht="16.05" customHeight="1">
      <c r="B17" s="87" t="s">
        <v>83</v>
      </c>
      <c r="C17" s="111"/>
      <c r="D17" s="126"/>
      <c r="E17" s="103"/>
      <c r="F17" s="91"/>
      <c r="G17" s="92"/>
      <c r="H17" s="90"/>
      <c r="I17" s="93"/>
      <c r="J17" s="80"/>
      <c r="K17" s="80"/>
    </row>
    <row r="18" spans="2:11" ht="16.05" customHeight="1">
      <c r="B18" s="94"/>
      <c r="C18" s="112"/>
      <c r="D18" s="129"/>
      <c r="E18" s="136"/>
      <c r="F18" s="132"/>
      <c r="G18" s="141"/>
      <c r="H18" s="134"/>
      <c r="I18" s="100"/>
      <c r="J18" s="80"/>
      <c r="K18" s="80"/>
    </row>
    <row r="19" spans="2:11" ht="16.05" customHeight="1">
      <c r="B19" s="87" t="s">
        <v>85</v>
      </c>
      <c r="C19" s="111"/>
      <c r="D19" s="126"/>
      <c r="E19" s="103"/>
      <c r="F19" s="91"/>
      <c r="G19" s="92"/>
      <c r="H19" s="90"/>
      <c r="I19" s="93"/>
      <c r="K19" s="80"/>
    </row>
    <row r="20" spans="2:11" ht="16.05" customHeight="1">
      <c r="B20" s="94"/>
      <c r="C20" s="112"/>
      <c r="D20" s="129"/>
      <c r="E20" s="131"/>
      <c r="F20" s="132"/>
      <c r="G20" s="141"/>
      <c r="H20" s="142"/>
      <c r="I20" s="100"/>
      <c r="K20" s="80"/>
    </row>
    <row r="21" spans="2:11" ht="16.05" customHeight="1">
      <c r="B21" s="87" t="s">
        <v>87</v>
      </c>
      <c r="C21" s="111"/>
      <c r="D21" s="126"/>
      <c r="E21" s="103"/>
      <c r="F21" s="91"/>
      <c r="G21" s="92"/>
      <c r="H21" s="90"/>
      <c r="I21" s="93"/>
      <c r="K21" s="80"/>
    </row>
    <row r="22" spans="2:11" ht="16.05" customHeight="1">
      <c r="B22" s="94"/>
      <c r="C22" s="112"/>
      <c r="D22" s="129"/>
      <c r="E22" s="106"/>
      <c r="F22" s="98"/>
      <c r="G22" s="99"/>
      <c r="H22" s="97"/>
      <c r="I22" s="100"/>
      <c r="K22" s="80"/>
    </row>
    <row r="23" spans="2:11" ht="16.05" customHeight="1">
      <c r="B23" s="87"/>
      <c r="C23" s="111"/>
      <c r="D23" s="107"/>
      <c r="E23" s="103"/>
      <c r="F23" s="91"/>
      <c r="G23" s="92"/>
      <c r="H23" s="90"/>
      <c r="I23" s="93"/>
      <c r="K23" s="80"/>
    </row>
    <row r="24" spans="2:11" ht="16.05" customHeight="1">
      <c r="B24" s="94"/>
      <c r="C24" s="104"/>
      <c r="D24" s="108"/>
      <c r="E24" s="106"/>
      <c r="F24" s="98"/>
      <c r="G24" s="99"/>
      <c r="H24" s="97"/>
      <c r="I24" s="100"/>
      <c r="K24" s="80"/>
    </row>
    <row r="25" spans="2:11" ht="16.05" customHeight="1">
      <c r="B25" s="87"/>
      <c r="C25" s="101"/>
      <c r="D25" s="119"/>
      <c r="E25" s="103"/>
      <c r="F25" s="91"/>
      <c r="G25" s="115"/>
      <c r="H25" s="90"/>
      <c r="I25" s="93"/>
    </row>
    <row r="26" spans="2:11" ht="16.05" customHeight="1">
      <c r="B26" s="94"/>
      <c r="C26" s="104"/>
      <c r="D26" s="129"/>
      <c r="E26" s="130"/>
      <c r="F26" s="98"/>
      <c r="G26" s="118"/>
      <c r="H26" s="117"/>
      <c r="I26" s="100"/>
    </row>
    <row r="27" spans="2:11" ht="16.05" customHeight="1">
      <c r="B27" s="87"/>
      <c r="C27" s="101"/>
      <c r="D27" s="126"/>
      <c r="E27" s="127"/>
      <c r="F27" s="91"/>
      <c r="G27" s="115"/>
      <c r="H27" s="114"/>
      <c r="I27" s="93"/>
    </row>
    <row r="28" spans="2:11" ht="16.05" customHeight="1">
      <c r="B28" s="94"/>
      <c r="C28" s="104"/>
      <c r="D28" s="122"/>
      <c r="E28" s="130"/>
      <c r="F28" s="98"/>
      <c r="G28" s="118"/>
      <c r="H28" s="117"/>
      <c r="I28" s="100"/>
    </row>
    <row r="29" spans="2:11" ht="16.05" customHeight="1">
      <c r="B29" s="87"/>
      <c r="C29" s="101"/>
      <c r="D29" s="121"/>
      <c r="E29" s="127"/>
      <c r="F29" s="91"/>
      <c r="G29" s="115"/>
      <c r="H29" s="114"/>
      <c r="I29" s="93"/>
    </row>
    <row r="30" spans="2:11" ht="16.05" customHeight="1">
      <c r="B30" s="128"/>
      <c r="C30" s="104"/>
      <c r="D30" s="122"/>
      <c r="E30" s="130"/>
      <c r="F30" s="98"/>
      <c r="G30" s="118"/>
      <c r="H30" s="117"/>
      <c r="I30" s="100"/>
    </row>
    <row r="31" spans="2:11" ht="16.05" customHeight="1">
      <c r="B31" s="87"/>
      <c r="C31" s="101"/>
      <c r="D31" s="126"/>
      <c r="E31" s="127"/>
      <c r="F31" s="91"/>
      <c r="G31" s="115"/>
      <c r="H31" s="114"/>
      <c r="I31" s="93"/>
    </row>
  </sheetData>
  <phoneticPr fontId="2"/>
  <printOptions horizontalCentered="1"/>
  <pageMargins left="0.59055118110236227" right="0.59055118110236227" top="0.94488188976377963" bottom="0.27559055118110237" header="0.74803149606299213" footer="0"/>
  <pageSetup paperSize="9" firstPageNumber="8" orientation="landscape" useFirstPageNumber="1" horizontalDpi="300" verticalDpi="300" r:id="rId1"/>
  <headerFooter alignWithMargins="0">
    <oddHeader>&amp;L（修繕内訳書）</oddHeader>
    <oddFooter>&amp;L&amp;"ＭＳ 明朝,標準"&amp;12（NO.&amp;P）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48ED-5533-450D-9C20-8D6BE1A21695}">
  <dimension ref="A1:S61"/>
  <sheetViews>
    <sheetView showZeros="0" view="pageBreakPreview" zoomScaleNormal="85" zoomScaleSheetLayoutView="75" workbookViewId="0">
      <selection activeCell="A4" sqref="A4"/>
    </sheetView>
  </sheetViews>
  <sheetFormatPr defaultColWidth="9" defaultRowHeight="31.95" customHeight="1"/>
  <cols>
    <col min="1" max="1" width="3" style="63" customWidth="1"/>
    <col min="2" max="2" width="7.6640625" style="63" customWidth="1"/>
    <col min="3" max="3" width="37.44140625" style="66" customWidth="1"/>
    <col min="4" max="4" width="18.77734375" style="66" customWidth="1"/>
    <col min="5" max="5" width="10" style="66" customWidth="1"/>
    <col min="6" max="6" width="5" style="63" customWidth="1"/>
    <col min="7" max="7" width="16" style="69" customWidth="1"/>
    <col min="8" max="8" width="18.6640625" style="69" customWidth="1"/>
    <col min="9" max="9" width="21.21875" style="66" customWidth="1"/>
    <col min="10" max="10" width="14.6640625" style="66" bestFit="1" customWidth="1"/>
    <col min="11" max="11" width="26.5546875" style="66" bestFit="1" customWidth="1"/>
    <col min="12" max="13" width="9" style="66"/>
    <col min="14" max="14" width="9.44140625" style="66" bestFit="1" customWidth="1"/>
    <col min="15" max="16384" width="9" style="66"/>
  </cols>
  <sheetData>
    <row r="1" spans="2:19" ht="31.95" customHeight="1">
      <c r="B1" s="64" t="s">
        <v>13</v>
      </c>
      <c r="C1" s="64" t="s">
        <v>22</v>
      </c>
      <c r="D1" s="52" t="s">
        <v>37</v>
      </c>
      <c r="E1" s="64" t="s">
        <v>38</v>
      </c>
      <c r="F1" s="64" t="s">
        <v>14</v>
      </c>
      <c r="G1" s="65" t="s">
        <v>15</v>
      </c>
      <c r="H1" s="65" t="s">
        <v>16</v>
      </c>
      <c r="I1" s="64" t="s">
        <v>17</v>
      </c>
      <c r="J1" s="66" t="s">
        <v>88</v>
      </c>
      <c r="K1" s="66" t="s">
        <v>89</v>
      </c>
    </row>
    <row r="2" spans="2:19" ht="16.05" customHeight="1">
      <c r="B2" s="84"/>
      <c r="C2" s="84"/>
      <c r="D2" s="85"/>
      <c r="E2" s="84"/>
      <c r="F2" s="84"/>
      <c r="G2" s="86"/>
      <c r="H2" s="134">
        <f>ROUNDDOWN(SUM(H4,H6,H8,H10,H12,H14,H16,H18,H20,H22,H24,H26,H28,H30,H32,H34,H36,H38,H40,H42,H44,H46,H48,H50,H52,H54,H56,H58,H60),-3)</f>
        <v>0</v>
      </c>
      <c r="I2" s="84"/>
    </row>
    <row r="3" spans="2:19" ht="16.05" customHeight="1">
      <c r="B3" s="87" t="s">
        <v>110</v>
      </c>
      <c r="C3" s="113" t="s">
        <v>111</v>
      </c>
      <c r="D3" s="89"/>
      <c r="E3" s="114"/>
      <c r="F3" s="91"/>
      <c r="G3" s="115"/>
      <c r="H3" s="114">
        <f>ROUNDDOWN(SUM(H5,H7,H9,H11,H13,H15,H17,H19,H21,H23,H25,H27,H29,H31,H33,H35,H37,H39,H41,H43,H45,H47,H49,H51,H53,H55,H57,H59,H61),-3)</f>
        <v>0</v>
      </c>
      <c r="I3" s="93" t="s">
        <v>47</v>
      </c>
      <c r="N3" s="71"/>
      <c r="R3" s="71"/>
      <c r="S3" s="71"/>
    </row>
    <row r="4" spans="2:19" ht="16.05" customHeight="1">
      <c r="B4" s="94"/>
      <c r="C4" s="116"/>
      <c r="D4" s="96"/>
      <c r="E4" s="136"/>
      <c r="F4" s="132"/>
      <c r="G4" s="133"/>
      <c r="H4" s="134"/>
      <c r="I4" s="100"/>
      <c r="N4" s="71"/>
      <c r="R4" s="71"/>
      <c r="S4" s="71"/>
    </row>
    <row r="5" spans="2:19" ht="16.05" customHeight="1">
      <c r="B5" s="87" t="s">
        <v>52</v>
      </c>
      <c r="C5" s="101"/>
      <c r="D5" s="102"/>
      <c r="E5" s="103"/>
      <c r="F5" s="91"/>
      <c r="G5" s="92"/>
      <c r="H5" s="90"/>
      <c r="I5" s="93"/>
      <c r="J5" s="80"/>
      <c r="K5" s="80"/>
      <c r="N5" s="74"/>
      <c r="R5" s="71"/>
      <c r="S5" s="71"/>
    </row>
    <row r="6" spans="2:19" ht="16.05" customHeight="1">
      <c r="B6" s="94"/>
      <c r="C6" s="104"/>
      <c r="D6" s="105"/>
      <c r="E6" s="136"/>
      <c r="F6" s="132"/>
      <c r="G6" s="133"/>
      <c r="H6" s="134"/>
      <c r="I6" s="100"/>
      <c r="J6" s="80"/>
      <c r="K6" s="80"/>
      <c r="N6" s="74"/>
      <c r="R6" s="71"/>
      <c r="S6" s="71"/>
    </row>
    <row r="7" spans="2:19" ht="16.05" customHeight="1">
      <c r="B7" s="87" t="s">
        <v>53</v>
      </c>
      <c r="C7" s="109"/>
      <c r="D7" s="102"/>
      <c r="E7" s="103"/>
      <c r="F7" s="91"/>
      <c r="G7" s="92"/>
      <c r="H7" s="90"/>
      <c r="I7" s="93"/>
      <c r="J7" s="80"/>
      <c r="K7" s="80"/>
      <c r="N7" s="71"/>
      <c r="R7" s="71"/>
      <c r="S7" s="71"/>
    </row>
    <row r="8" spans="2:19" ht="16.05" customHeight="1">
      <c r="B8" s="94"/>
      <c r="C8" s="110"/>
      <c r="D8" s="105"/>
      <c r="E8" s="136"/>
      <c r="F8" s="132"/>
      <c r="G8" s="133"/>
      <c r="H8" s="134"/>
      <c r="I8" s="100"/>
      <c r="J8" s="80"/>
      <c r="K8" s="80"/>
      <c r="N8" s="71"/>
      <c r="R8" s="71"/>
      <c r="S8" s="71"/>
    </row>
    <row r="9" spans="2:19" ht="16.05" customHeight="1">
      <c r="B9" s="87" t="s">
        <v>54</v>
      </c>
      <c r="C9" s="111"/>
      <c r="D9" s="107"/>
      <c r="E9" s="103"/>
      <c r="F9" s="91"/>
      <c r="G9" s="92"/>
      <c r="H9" s="90"/>
      <c r="I9" s="93"/>
      <c r="J9" s="80"/>
      <c r="K9" s="80"/>
    </row>
    <row r="10" spans="2:19" ht="16.05" customHeight="1">
      <c r="B10" s="94"/>
      <c r="C10" s="112"/>
      <c r="D10" s="108"/>
      <c r="E10" s="106"/>
      <c r="F10" s="98"/>
      <c r="G10" s="99"/>
      <c r="H10" s="97"/>
      <c r="I10" s="100"/>
      <c r="J10" s="80"/>
      <c r="K10" s="80"/>
    </row>
    <row r="11" spans="2:19" ht="16.05" customHeight="1">
      <c r="B11" s="87" t="s">
        <v>55</v>
      </c>
      <c r="C11" s="111"/>
      <c r="D11" s="102"/>
      <c r="E11" s="103"/>
      <c r="F11" s="91"/>
      <c r="G11" s="92"/>
      <c r="H11" s="90"/>
      <c r="I11" s="93"/>
      <c r="J11" s="80"/>
      <c r="K11" s="80"/>
    </row>
    <row r="12" spans="2:19" ht="16.05" customHeight="1">
      <c r="B12" s="94"/>
      <c r="C12" s="112"/>
      <c r="D12" s="105"/>
      <c r="E12" s="106"/>
      <c r="F12" s="98"/>
      <c r="G12" s="99"/>
      <c r="H12" s="97"/>
      <c r="I12" s="100"/>
      <c r="J12" s="80"/>
      <c r="K12" s="80"/>
    </row>
    <row r="13" spans="2:19" ht="16.05" customHeight="1">
      <c r="B13" s="87" t="s">
        <v>56</v>
      </c>
      <c r="C13" s="111"/>
      <c r="D13" s="126"/>
      <c r="E13" s="103"/>
      <c r="F13" s="91"/>
      <c r="G13" s="92"/>
      <c r="H13" s="90"/>
      <c r="I13" s="93"/>
      <c r="J13" s="80"/>
      <c r="K13" s="80"/>
    </row>
    <row r="14" spans="2:19" ht="16.05" customHeight="1">
      <c r="B14" s="94"/>
      <c r="C14" s="112"/>
      <c r="D14" s="129"/>
      <c r="E14" s="136"/>
      <c r="F14" s="132"/>
      <c r="G14" s="133"/>
      <c r="H14" s="134"/>
      <c r="I14" s="100"/>
      <c r="J14" s="80"/>
      <c r="K14" s="80"/>
    </row>
    <row r="15" spans="2:19" ht="16.05" customHeight="1">
      <c r="B15" s="87" t="s">
        <v>83</v>
      </c>
      <c r="C15" s="111"/>
      <c r="D15" s="126"/>
      <c r="E15" s="103"/>
      <c r="F15" s="91"/>
      <c r="G15" s="92"/>
      <c r="H15" s="90"/>
      <c r="I15" s="93"/>
      <c r="J15" s="80"/>
      <c r="K15" s="80"/>
    </row>
    <row r="16" spans="2:19" ht="16.05" customHeight="1">
      <c r="B16" s="94"/>
      <c r="C16" s="112"/>
      <c r="D16" s="129"/>
      <c r="E16" s="136"/>
      <c r="F16" s="132"/>
      <c r="G16" s="133"/>
      <c r="H16" s="134"/>
      <c r="I16" s="100"/>
      <c r="J16" s="80"/>
      <c r="K16" s="80"/>
    </row>
    <row r="17" spans="2:11" ht="16.05" customHeight="1">
      <c r="B17" s="87" t="s">
        <v>85</v>
      </c>
      <c r="C17" s="111"/>
      <c r="D17" s="126"/>
      <c r="E17" s="103"/>
      <c r="F17" s="91"/>
      <c r="G17" s="92"/>
      <c r="H17" s="90"/>
      <c r="I17" s="93"/>
      <c r="J17" s="80"/>
      <c r="K17" s="80"/>
    </row>
    <row r="18" spans="2:11" ht="16.05" customHeight="1">
      <c r="B18" s="94"/>
      <c r="C18" s="112"/>
      <c r="D18" s="129"/>
      <c r="E18" s="136"/>
      <c r="F18" s="132"/>
      <c r="G18" s="133"/>
      <c r="H18" s="134"/>
      <c r="I18" s="100"/>
      <c r="J18" s="80"/>
      <c r="K18" s="80"/>
    </row>
    <row r="19" spans="2:11" ht="16.05" customHeight="1">
      <c r="B19" s="87" t="s">
        <v>87</v>
      </c>
      <c r="C19" s="111"/>
      <c r="D19" s="126"/>
      <c r="E19" s="103"/>
      <c r="F19" s="91"/>
      <c r="G19" s="92"/>
      <c r="H19" s="90"/>
      <c r="I19" s="93"/>
      <c r="K19" s="80"/>
    </row>
    <row r="20" spans="2:11" ht="16.05" customHeight="1">
      <c r="B20" s="94"/>
      <c r="C20" s="112"/>
      <c r="D20" s="129"/>
      <c r="E20" s="136"/>
      <c r="F20" s="132"/>
      <c r="G20" s="133"/>
      <c r="H20" s="134"/>
      <c r="I20" s="100"/>
      <c r="K20" s="80"/>
    </row>
    <row r="21" spans="2:11" ht="16.05" customHeight="1">
      <c r="B21" s="87" t="s">
        <v>91</v>
      </c>
      <c r="C21" s="111"/>
      <c r="D21" s="126"/>
      <c r="E21" s="103"/>
      <c r="F21" s="91"/>
      <c r="G21" s="92"/>
      <c r="H21" s="90"/>
      <c r="I21" s="93"/>
      <c r="K21" s="80"/>
    </row>
    <row r="22" spans="2:11" ht="16.05" customHeight="1">
      <c r="B22" s="94"/>
      <c r="C22" s="112"/>
      <c r="D22" s="129"/>
      <c r="E22" s="136"/>
      <c r="F22" s="132"/>
      <c r="G22" s="133"/>
      <c r="H22" s="134"/>
      <c r="I22" s="100"/>
      <c r="K22" s="80"/>
    </row>
    <row r="23" spans="2:11" ht="16.05" customHeight="1">
      <c r="B23" s="87" t="s">
        <v>68</v>
      </c>
      <c r="C23" s="111"/>
      <c r="D23" s="107"/>
      <c r="E23" s="103"/>
      <c r="F23" s="91"/>
      <c r="G23" s="92"/>
      <c r="H23" s="90"/>
      <c r="I23" s="93"/>
      <c r="K23" s="80"/>
    </row>
    <row r="24" spans="2:11" ht="16.05" customHeight="1">
      <c r="B24" s="94"/>
      <c r="C24" s="104"/>
      <c r="D24" s="108"/>
      <c r="E24" s="136"/>
      <c r="F24" s="132"/>
      <c r="G24" s="133"/>
      <c r="H24" s="134"/>
      <c r="I24" s="100"/>
      <c r="K24" s="80"/>
    </row>
    <row r="25" spans="2:11" ht="16.05" customHeight="1">
      <c r="B25" s="87" t="s">
        <v>69</v>
      </c>
      <c r="C25" s="101"/>
      <c r="D25" s="119"/>
      <c r="E25" s="103"/>
      <c r="F25" s="91"/>
      <c r="G25" s="115"/>
      <c r="H25" s="90"/>
      <c r="I25" s="93"/>
    </row>
    <row r="26" spans="2:11" ht="16.05" customHeight="1">
      <c r="B26" s="94"/>
      <c r="C26" s="104"/>
      <c r="D26" s="129"/>
      <c r="E26" s="136"/>
      <c r="F26" s="132"/>
      <c r="G26" s="133"/>
      <c r="H26" s="134"/>
      <c r="I26" s="100"/>
    </row>
    <row r="27" spans="2:11" ht="16.05" customHeight="1">
      <c r="B27" s="87" t="s">
        <v>70</v>
      </c>
      <c r="C27" s="101"/>
      <c r="D27" s="126"/>
      <c r="E27" s="123"/>
      <c r="F27" s="91"/>
      <c r="G27" s="115"/>
      <c r="H27" s="114"/>
      <c r="I27" s="93"/>
    </row>
    <row r="28" spans="2:11" ht="16.05" customHeight="1">
      <c r="B28" s="94"/>
      <c r="C28" s="104"/>
      <c r="D28" s="122"/>
      <c r="E28" s="136"/>
      <c r="F28" s="132"/>
      <c r="G28" s="133"/>
      <c r="H28" s="134"/>
      <c r="I28" s="100"/>
    </row>
    <row r="29" spans="2:11" ht="16.05" customHeight="1">
      <c r="B29" s="87" t="s">
        <v>96</v>
      </c>
      <c r="C29" s="101"/>
      <c r="D29" s="121"/>
      <c r="E29" s="123"/>
      <c r="F29" s="91"/>
      <c r="G29" s="115"/>
      <c r="H29" s="114"/>
      <c r="I29" s="93"/>
    </row>
    <row r="30" spans="2:11" ht="16.05" customHeight="1">
      <c r="B30" s="128"/>
      <c r="C30" s="104"/>
      <c r="D30" s="122"/>
      <c r="E30" s="136"/>
      <c r="F30" s="132"/>
      <c r="G30" s="133"/>
      <c r="H30" s="134"/>
      <c r="I30" s="100"/>
    </row>
    <row r="31" spans="2:11" ht="16.05" customHeight="1">
      <c r="B31" s="87" t="s">
        <v>98</v>
      </c>
      <c r="C31" s="101"/>
      <c r="D31" s="126"/>
      <c r="E31" s="123"/>
      <c r="F31" s="91"/>
      <c r="G31" s="115"/>
      <c r="H31" s="114"/>
      <c r="I31" s="93"/>
    </row>
    <row r="32" spans="2:11" ht="16.05" customHeight="1">
      <c r="B32" s="94"/>
      <c r="C32" s="112"/>
      <c r="D32" s="129"/>
      <c r="E32" s="106"/>
      <c r="F32" s="98"/>
      <c r="G32" s="99"/>
      <c r="H32" s="97"/>
      <c r="I32" s="100"/>
      <c r="K32" s="80"/>
    </row>
    <row r="33" spans="2:11" ht="16.05" customHeight="1">
      <c r="B33" s="87" t="s">
        <v>100</v>
      </c>
      <c r="C33" s="111"/>
      <c r="D33" s="107"/>
      <c r="E33" s="103"/>
      <c r="F33" s="91"/>
      <c r="G33" s="92"/>
      <c r="H33" s="90"/>
      <c r="I33" s="93"/>
      <c r="K33" s="80"/>
    </row>
    <row r="34" spans="2:11" ht="16.05" customHeight="1">
      <c r="B34" s="94"/>
      <c r="C34" s="104"/>
      <c r="D34" s="108"/>
      <c r="E34" s="106"/>
      <c r="F34" s="98"/>
      <c r="G34" s="99"/>
      <c r="H34" s="97"/>
      <c r="I34" s="100"/>
      <c r="K34" s="80"/>
    </row>
    <row r="35" spans="2:11" ht="16.05" customHeight="1">
      <c r="B35" s="87" t="s">
        <v>102</v>
      </c>
      <c r="C35" s="101"/>
      <c r="D35" s="119"/>
      <c r="E35" s="103"/>
      <c r="F35" s="91"/>
      <c r="G35" s="115"/>
      <c r="H35" s="90"/>
      <c r="I35" s="93"/>
    </row>
    <row r="36" spans="2:11" ht="16.05" customHeight="1">
      <c r="B36" s="94"/>
      <c r="C36" s="104"/>
      <c r="D36" s="129"/>
      <c r="E36" s="136"/>
      <c r="F36" s="132"/>
      <c r="G36" s="133"/>
      <c r="H36" s="134"/>
      <c r="I36" s="100"/>
    </row>
    <row r="37" spans="2:11" ht="16.05" customHeight="1">
      <c r="B37" s="87" t="s">
        <v>104</v>
      </c>
      <c r="C37" s="101"/>
      <c r="D37" s="126"/>
      <c r="E37" s="123"/>
      <c r="F37" s="91"/>
      <c r="G37" s="115"/>
      <c r="H37" s="114"/>
      <c r="I37" s="93"/>
    </row>
    <row r="38" spans="2:11" ht="16.05" customHeight="1">
      <c r="B38" s="94"/>
      <c r="C38" s="104"/>
      <c r="D38" s="122"/>
      <c r="E38" s="193"/>
      <c r="F38" s="132"/>
      <c r="G38" s="133"/>
      <c r="H38" s="142"/>
      <c r="I38" s="100"/>
    </row>
    <row r="39" spans="2:11" ht="16.05" customHeight="1">
      <c r="B39" s="87" t="s">
        <v>106</v>
      </c>
      <c r="C39" s="101"/>
      <c r="D39" s="191"/>
      <c r="E39" s="123"/>
      <c r="F39" s="91"/>
      <c r="G39" s="115"/>
      <c r="H39" s="114"/>
      <c r="I39" s="93"/>
    </row>
    <row r="40" spans="2:11" ht="16.05" customHeight="1">
      <c r="B40" s="128"/>
      <c r="C40" s="104"/>
      <c r="D40" s="122"/>
      <c r="E40" s="130"/>
      <c r="F40" s="98"/>
      <c r="G40" s="118"/>
      <c r="H40" s="117"/>
      <c r="I40" s="100"/>
    </row>
    <row r="41" spans="2:11" ht="16.05" customHeight="1">
      <c r="B41" s="87"/>
      <c r="C41" s="101"/>
      <c r="D41" s="126"/>
      <c r="E41" s="127"/>
      <c r="F41" s="91"/>
      <c r="G41" s="115"/>
      <c r="H41" s="114"/>
      <c r="I41" s="93"/>
    </row>
    <row r="42" spans="2:11" ht="16.05" customHeight="1">
      <c r="B42" s="94"/>
      <c r="C42" s="112"/>
      <c r="D42" s="129"/>
      <c r="E42" s="106"/>
      <c r="F42" s="98"/>
      <c r="G42" s="99"/>
      <c r="H42" s="97"/>
      <c r="I42" s="100"/>
      <c r="K42" s="80"/>
    </row>
    <row r="43" spans="2:11" ht="16.05" customHeight="1">
      <c r="B43" s="87"/>
      <c r="C43" s="111"/>
      <c r="D43" s="107"/>
      <c r="E43" s="103"/>
      <c r="F43" s="91"/>
      <c r="G43" s="92"/>
      <c r="H43" s="90"/>
      <c r="I43" s="93"/>
      <c r="K43" s="80"/>
    </row>
    <row r="44" spans="2:11" ht="16.05" customHeight="1">
      <c r="B44" s="94"/>
      <c r="C44" s="104"/>
      <c r="D44" s="108"/>
      <c r="E44" s="106"/>
      <c r="F44" s="98"/>
      <c r="G44" s="99"/>
      <c r="H44" s="97"/>
      <c r="I44" s="100"/>
      <c r="K44" s="80"/>
    </row>
    <row r="45" spans="2:11" ht="16.05" customHeight="1">
      <c r="B45" s="87"/>
      <c r="C45" s="101"/>
      <c r="D45" s="119"/>
      <c r="E45" s="103"/>
      <c r="F45" s="91"/>
      <c r="G45" s="115"/>
      <c r="H45" s="90"/>
      <c r="I45" s="93"/>
    </row>
    <row r="46" spans="2:11" ht="16.05" customHeight="1">
      <c r="B46" s="94"/>
      <c r="C46" s="104"/>
      <c r="D46" s="129"/>
      <c r="E46" s="130"/>
      <c r="F46" s="98"/>
      <c r="G46" s="118"/>
      <c r="H46" s="117"/>
      <c r="I46" s="100"/>
    </row>
    <row r="47" spans="2:11" ht="16.05" customHeight="1">
      <c r="B47" s="87"/>
      <c r="C47" s="101"/>
      <c r="D47" s="126"/>
      <c r="E47" s="127"/>
      <c r="F47" s="91"/>
      <c r="G47" s="115"/>
      <c r="H47" s="114"/>
      <c r="I47" s="93"/>
    </row>
    <row r="48" spans="2:11" ht="16.05" customHeight="1">
      <c r="B48" s="128"/>
      <c r="C48" s="104"/>
      <c r="D48" s="122"/>
      <c r="E48" s="130"/>
      <c r="F48" s="98"/>
      <c r="G48" s="118"/>
      <c r="H48" s="117"/>
      <c r="I48" s="100"/>
    </row>
    <row r="49" spans="2:11" ht="16.05" customHeight="1">
      <c r="B49" s="87"/>
      <c r="C49" s="101"/>
      <c r="D49" s="126"/>
      <c r="E49" s="127"/>
      <c r="F49" s="91"/>
      <c r="G49" s="115"/>
      <c r="H49" s="114"/>
      <c r="I49" s="93"/>
    </row>
    <row r="50" spans="2:11" ht="16.05" customHeight="1">
      <c r="B50" s="94"/>
      <c r="C50" s="112"/>
      <c r="D50" s="129"/>
      <c r="E50" s="106"/>
      <c r="F50" s="98"/>
      <c r="G50" s="99"/>
      <c r="H50" s="97"/>
      <c r="I50" s="100"/>
      <c r="K50" s="80"/>
    </row>
    <row r="51" spans="2:11" ht="16.05" customHeight="1">
      <c r="B51" s="87"/>
      <c r="C51" s="111"/>
      <c r="D51" s="107"/>
      <c r="E51" s="103"/>
      <c r="F51" s="91"/>
      <c r="G51" s="92"/>
      <c r="H51" s="90"/>
      <c r="I51" s="93"/>
      <c r="K51" s="80"/>
    </row>
    <row r="52" spans="2:11" ht="16.05" customHeight="1">
      <c r="B52" s="94"/>
      <c r="C52" s="104"/>
      <c r="D52" s="108"/>
      <c r="E52" s="106"/>
      <c r="F52" s="98"/>
      <c r="G52" s="99"/>
      <c r="H52" s="97"/>
      <c r="I52" s="100"/>
      <c r="K52" s="80"/>
    </row>
    <row r="53" spans="2:11" ht="16.05" customHeight="1">
      <c r="B53" s="87"/>
      <c r="C53" s="101"/>
      <c r="D53" s="119"/>
      <c r="E53" s="103"/>
      <c r="F53" s="91"/>
      <c r="G53" s="115"/>
      <c r="H53" s="90"/>
      <c r="I53" s="93"/>
    </row>
    <row r="54" spans="2:11" ht="16.05" customHeight="1">
      <c r="B54" s="94"/>
      <c r="C54" s="104"/>
      <c r="D54" s="129"/>
      <c r="E54" s="130"/>
      <c r="F54" s="98"/>
      <c r="G54" s="118"/>
      <c r="H54" s="117"/>
      <c r="I54" s="100"/>
    </row>
    <row r="55" spans="2:11" ht="16.05" customHeight="1">
      <c r="B55" s="87"/>
      <c r="C55" s="101"/>
      <c r="D55" s="126"/>
      <c r="E55" s="127"/>
      <c r="F55" s="91"/>
      <c r="G55" s="115"/>
      <c r="H55" s="114"/>
      <c r="I55" s="93"/>
    </row>
    <row r="56" spans="2:11" ht="16.05" customHeight="1">
      <c r="B56" s="128"/>
      <c r="C56" s="104"/>
      <c r="D56" s="122"/>
      <c r="E56" s="130"/>
      <c r="F56" s="98"/>
      <c r="G56" s="118"/>
      <c r="H56" s="117"/>
      <c r="I56" s="100"/>
    </row>
    <row r="57" spans="2:11" ht="16.05" customHeight="1">
      <c r="B57" s="87"/>
      <c r="C57" s="101"/>
      <c r="D57" s="126"/>
      <c r="E57" s="127"/>
      <c r="F57" s="91"/>
      <c r="G57" s="115"/>
      <c r="H57" s="114"/>
      <c r="I57" s="93"/>
    </row>
    <row r="58" spans="2:11" ht="16.05" customHeight="1">
      <c r="B58" s="94"/>
      <c r="C58" s="112"/>
      <c r="D58" s="129"/>
      <c r="E58" s="106"/>
      <c r="F58" s="98"/>
      <c r="G58" s="99"/>
      <c r="H58" s="97"/>
      <c r="I58" s="100"/>
      <c r="K58" s="80"/>
    </row>
    <row r="59" spans="2:11" ht="16.05" customHeight="1">
      <c r="B59" s="87"/>
      <c r="C59" s="111"/>
      <c r="D59" s="107"/>
      <c r="E59" s="103"/>
      <c r="F59" s="91"/>
      <c r="G59" s="92"/>
      <c r="H59" s="90"/>
      <c r="I59" s="93"/>
      <c r="K59" s="80"/>
    </row>
    <row r="60" spans="2:11" ht="16.05" customHeight="1">
      <c r="B60" s="94"/>
      <c r="C60" s="104"/>
      <c r="D60" s="108"/>
      <c r="E60" s="106"/>
      <c r="F60" s="98"/>
      <c r="G60" s="99"/>
      <c r="H60" s="97"/>
      <c r="I60" s="100"/>
      <c r="K60" s="80"/>
    </row>
    <row r="61" spans="2:11" ht="16.05" customHeight="1">
      <c r="B61" s="87"/>
      <c r="C61" s="101"/>
      <c r="D61" s="119"/>
      <c r="E61" s="103"/>
      <c r="F61" s="91"/>
      <c r="G61" s="115"/>
      <c r="H61" s="90"/>
      <c r="I61" s="93"/>
    </row>
  </sheetData>
  <phoneticPr fontId="2"/>
  <printOptions horizontalCentered="1"/>
  <pageMargins left="0.59055118110236227" right="0.59055118110236227" top="0.94488188976377963" bottom="0.27559055118110237" header="0.74803149606299213" footer="0"/>
  <pageSetup paperSize="9" firstPageNumber="8" orientation="landscape" useFirstPageNumber="1" horizontalDpi="300" verticalDpi="300" r:id="rId1"/>
  <headerFooter alignWithMargins="0">
    <oddHeader>&amp;L（修繕内訳書）</oddHeader>
    <oddFooter>&amp;L&amp;"ＭＳ 明朝,標準"&amp;12（NO.&amp;P）</oddFooter>
  </headerFooter>
  <rowBreaks count="1" manualBreakCount="1">
    <brk id="31" min="1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CA74-2843-4033-BC9C-6261F034217B}">
  <dimension ref="A1:S31"/>
  <sheetViews>
    <sheetView showZeros="0" view="pageBreakPreview" zoomScaleNormal="85" zoomScaleSheetLayoutView="75" workbookViewId="0">
      <selection activeCell="A4" sqref="A4"/>
    </sheetView>
  </sheetViews>
  <sheetFormatPr defaultColWidth="9" defaultRowHeight="31.95" customHeight="1"/>
  <cols>
    <col min="1" max="1" width="3" style="63" customWidth="1"/>
    <col min="2" max="2" width="7.6640625" style="63" customWidth="1"/>
    <col min="3" max="3" width="37.44140625" style="66" customWidth="1"/>
    <col min="4" max="4" width="18.77734375" style="66" customWidth="1"/>
    <col min="5" max="5" width="10" style="66" customWidth="1"/>
    <col min="6" max="6" width="5" style="63" customWidth="1"/>
    <col min="7" max="7" width="16" style="69" customWidth="1"/>
    <col min="8" max="8" width="18.6640625" style="69" customWidth="1"/>
    <col min="9" max="9" width="21.21875" style="66" customWidth="1"/>
    <col min="10" max="10" width="21.109375" style="66" bestFit="1" customWidth="1"/>
    <col min="11" max="11" width="24.33203125" style="66" bestFit="1" customWidth="1"/>
    <col min="12" max="13" width="9" style="66"/>
    <col min="14" max="14" width="9.44140625" style="66" bestFit="1" customWidth="1"/>
    <col min="15" max="16384" width="9" style="66"/>
  </cols>
  <sheetData>
    <row r="1" spans="2:19" ht="31.95" customHeight="1">
      <c r="B1" s="64" t="s">
        <v>13</v>
      </c>
      <c r="C1" s="64" t="s">
        <v>22</v>
      </c>
      <c r="D1" s="52" t="s">
        <v>37</v>
      </c>
      <c r="E1" s="64" t="s">
        <v>38</v>
      </c>
      <c r="F1" s="64" t="s">
        <v>14</v>
      </c>
      <c r="G1" s="65" t="s">
        <v>15</v>
      </c>
      <c r="H1" s="65" t="s">
        <v>16</v>
      </c>
      <c r="I1" s="64" t="s">
        <v>17</v>
      </c>
      <c r="J1" s="66" t="s">
        <v>76</v>
      </c>
      <c r="K1" s="66" t="s">
        <v>77</v>
      </c>
      <c r="L1" s="66" t="s">
        <v>78</v>
      </c>
    </row>
    <row r="2" spans="2:19" ht="16.05" customHeight="1">
      <c r="B2" s="84"/>
      <c r="C2" s="84"/>
      <c r="D2" s="85"/>
      <c r="E2" s="137"/>
      <c r="F2" s="137"/>
      <c r="G2" s="138"/>
      <c r="H2" s="134">
        <f>ROUNDDOWN(SUM(H4,H6,H8,H10,H12,H14,H16,H18,H20,H22,H24,H26,H28,H30),-3)</f>
        <v>0</v>
      </c>
      <c r="I2" s="137"/>
    </row>
    <row r="3" spans="2:19" ht="16.05" customHeight="1">
      <c r="B3" s="87" t="s">
        <v>112</v>
      </c>
      <c r="C3" s="113" t="s">
        <v>113</v>
      </c>
      <c r="D3" s="89"/>
      <c r="E3" s="114"/>
      <c r="F3" s="91"/>
      <c r="G3" s="115"/>
      <c r="H3" s="114">
        <f>ROUNDDOWN(SUM(H5,H7,H9,H11,H13,H15,H17,H19,H21,H23,H25,H27,H29,H31),-3)</f>
        <v>0</v>
      </c>
      <c r="I3" s="93" t="s">
        <v>47</v>
      </c>
      <c r="N3" s="71"/>
      <c r="R3" s="71"/>
      <c r="S3" s="71"/>
    </row>
    <row r="4" spans="2:19" ht="16.05" customHeight="1">
      <c r="B4" s="94"/>
      <c r="C4" s="116"/>
      <c r="D4" s="96"/>
      <c r="E4" s="136"/>
      <c r="F4" s="132"/>
      <c r="G4" s="133"/>
      <c r="H4" s="134"/>
      <c r="I4" s="100"/>
      <c r="N4" s="71"/>
      <c r="R4" s="71"/>
      <c r="S4" s="71"/>
    </row>
    <row r="5" spans="2:19" ht="16.05" customHeight="1">
      <c r="B5" s="87" t="s">
        <v>52</v>
      </c>
      <c r="C5" s="111"/>
      <c r="D5" s="107"/>
      <c r="E5" s="103"/>
      <c r="F5" s="91"/>
      <c r="G5" s="92"/>
      <c r="H5" s="90"/>
      <c r="I5" s="93"/>
      <c r="J5" s="80"/>
      <c r="K5" s="80"/>
      <c r="N5" s="74"/>
      <c r="R5" s="71"/>
      <c r="S5" s="71"/>
    </row>
    <row r="6" spans="2:19" ht="16.05" customHeight="1">
      <c r="B6" s="94"/>
      <c r="C6" s="112"/>
      <c r="D6" s="108"/>
      <c r="E6" s="136"/>
      <c r="F6" s="132"/>
      <c r="G6" s="133"/>
      <c r="H6" s="134"/>
      <c r="I6" s="100"/>
      <c r="J6" s="80"/>
      <c r="K6" s="80"/>
      <c r="N6" s="74"/>
      <c r="R6" s="71"/>
      <c r="S6" s="71"/>
    </row>
    <row r="7" spans="2:19" ht="16.05" customHeight="1">
      <c r="B7" s="87" t="s">
        <v>53</v>
      </c>
      <c r="C7" s="101"/>
      <c r="D7" s="107"/>
      <c r="E7" s="103"/>
      <c r="F7" s="91"/>
      <c r="G7" s="92"/>
      <c r="H7" s="90"/>
      <c r="I7" s="93"/>
      <c r="J7" s="80"/>
      <c r="K7" s="80"/>
      <c r="N7" s="71"/>
      <c r="R7" s="71"/>
      <c r="S7" s="71"/>
    </row>
    <row r="8" spans="2:19" ht="16.05" customHeight="1">
      <c r="B8" s="94"/>
      <c r="C8" s="104"/>
      <c r="D8" s="108"/>
      <c r="E8" s="136"/>
      <c r="F8" s="132"/>
      <c r="G8" s="133"/>
      <c r="H8" s="134"/>
      <c r="I8" s="100"/>
      <c r="J8" s="80"/>
      <c r="K8" s="80"/>
      <c r="N8" s="71"/>
      <c r="R8" s="71"/>
      <c r="S8" s="71"/>
    </row>
    <row r="9" spans="2:19" ht="16.05" customHeight="1">
      <c r="B9" s="87" t="s">
        <v>54</v>
      </c>
      <c r="C9" s="101"/>
      <c r="D9" s="107"/>
      <c r="E9" s="103"/>
      <c r="F9" s="91"/>
      <c r="G9" s="92"/>
      <c r="H9" s="90"/>
      <c r="I9" s="93"/>
      <c r="J9" s="80"/>
      <c r="K9" s="80"/>
    </row>
    <row r="10" spans="2:19" ht="16.05" customHeight="1">
      <c r="B10" s="94"/>
      <c r="C10" s="104"/>
      <c r="D10" s="192"/>
      <c r="E10" s="136"/>
      <c r="F10" s="132"/>
      <c r="G10" s="133"/>
      <c r="H10" s="134"/>
      <c r="I10" s="100"/>
      <c r="J10" s="80"/>
      <c r="K10" s="80"/>
    </row>
    <row r="11" spans="2:19" ht="16.05" customHeight="1">
      <c r="B11" s="87" t="s">
        <v>55</v>
      </c>
      <c r="C11" s="101"/>
      <c r="D11" s="119"/>
      <c r="E11" s="103"/>
      <c r="F11" s="91"/>
      <c r="G11" s="115"/>
      <c r="H11" s="90"/>
      <c r="I11" s="93"/>
      <c r="J11" s="80"/>
      <c r="K11" s="80"/>
    </row>
    <row r="12" spans="2:19" ht="16.05" customHeight="1">
      <c r="B12" s="94"/>
      <c r="C12" s="104"/>
      <c r="D12" s="120"/>
      <c r="E12" s="136"/>
      <c r="F12" s="132"/>
      <c r="G12" s="133"/>
      <c r="H12" s="134"/>
      <c r="I12" s="100"/>
      <c r="J12" s="80"/>
      <c r="K12" s="80"/>
    </row>
    <row r="13" spans="2:19" ht="16.05" customHeight="1">
      <c r="B13" s="87" t="s">
        <v>56</v>
      </c>
      <c r="C13" s="101"/>
      <c r="D13" s="119"/>
      <c r="E13" s="103"/>
      <c r="F13" s="91"/>
      <c r="G13" s="115"/>
      <c r="H13" s="90"/>
      <c r="I13" s="93"/>
      <c r="J13" s="80"/>
      <c r="K13" s="80"/>
    </row>
    <row r="14" spans="2:19" ht="16.05" customHeight="1">
      <c r="B14" s="94"/>
      <c r="C14" s="104"/>
      <c r="D14" s="120"/>
      <c r="E14" s="136"/>
      <c r="F14" s="132"/>
      <c r="G14" s="133"/>
      <c r="H14" s="134"/>
      <c r="I14" s="100"/>
      <c r="J14" s="80"/>
      <c r="K14" s="80"/>
    </row>
    <row r="15" spans="2:19" ht="16.05" customHeight="1">
      <c r="B15" s="87" t="s">
        <v>64</v>
      </c>
      <c r="C15" s="109"/>
      <c r="D15" s="121"/>
      <c r="E15" s="103"/>
      <c r="F15" s="91"/>
      <c r="G15" s="115"/>
      <c r="H15" s="114"/>
      <c r="I15" s="93"/>
      <c r="J15" s="80"/>
      <c r="K15" s="80"/>
    </row>
    <row r="16" spans="2:19" ht="16.05" customHeight="1">
      <c r="B16" s="94"/>
      <c r="C16" s="110"/>
      <c r="D16" s="122"/>
      <c r="E16" s="136"/>
      <c r="F16" s="132"/>
      <c r="G16" s="133"/>
      <c r="H16" s="134"/>
      <c r="I16" s="135"/>
      <c r="J16" s="80"/>
    </row>
    <row r="17" spans="2:12" ht="16.05" customHeight="1">
      <c r="B17" s="87" t="s">
        <v>65</v>
      </c>
      <c r="C17" s="109"/>
      <c r="D17" s="121"/>
      <c r="E17" s="123"/>
      <c r="F17" s="91"/>
      <c r="G17" s="115"/>
      <c r="H17" s="114"/>
      <c r="I17" s="93"/>
      <c r="J17" s="80"/>
    </row>
    <row r="18" spans="2:12" ht="16.05" customHeight="1">
      <c r="B18" s="94"/>
      <c r="C18" s="104"/>
      <c r="D18" s="122"/>
      <c r="E18" s="136"/>
      <c r="F18" s="132"/>
      <c r="G18" s="133"/>
      <c r="H18" s="134"/>
      <c r="I18" s="135"/>
      <c r="J18" s="80"/>
    </row>
    <row r="19" spans="2:12" ht="16.05" customHeight="1">
      <c r="B19" s="87" t="s">
        <v>66</v>
      </c>
      <c r="C19" s="101"/>
      <c r="D19" s="121"/>
      <c r="E19" s="123"/>
      <c r="F19" s="91"/>
      <c r="G19" s="115"/>
      <c r="H19" s="114"/>
      <c r="I19" s="93"/>
      <c r="J19" s="80"/>
    </row>
    <row r="20" spans="2:12" ht="16.05" customHeight="1">
      <c r="B20" s="94"/>
      <c r="C20" s="104"/>
      <c r="D20" s="122"/>
      <c r="E20" s="136"/>
      <c r="F20" s="132"/>
      <c r="G20" s="133"/>
      <c r="H20" s="134"/>
      <c r="I20" s="100"/>
      <c r="J20" s="80"/>
      <c r="L20" s="73"/>
    </row>
    <row r="21" spans="2:12" ht="16.05" customHeight="1">
      <c r="B21" s="87" t="s">
        <v>67</v>
      </c>
      <c r="C21" s="101"/>
      <c r="D21" s="121"/>
      <c r="E21" s="123"/>
      <c r="F21" s="91"/>
      <c r="G21" s="115"/>
      <c r="H21" s="114"/>
      <c r="I21" s="93"/>
      <c r="J21" s="80"/>
    </row>
    <row r="22" spans="2:12" ht="16.05" customHeight="1">
      <c r="B22" s="94"/>
      <c r="C22" s="104"/>
      <c r="D22" s="122"/>
      <c r="E22" s="136"/>
      <c r="F22" s="132"/>
      <c r="G22" s="133"/>
      <c r="H22" s="134"/>
      <c r="I22" s="100"/>
      <c r="J22" s="80"/>
    </row>
    <row r="23" spans="2:12" ht="16.05" customHeight="1">
      <c r="B23" s="87" t="s">
        <v>68</v>
      </c>
      <c r="C23" s="101"/>
      <c r="D23" s="121"/>
      <c r="E23" s="123"/>
      <c r="F23" s="91"/>
      <c r="G23" s="115"/>
      <c r="H23" s="114"/>
      <c r="I23" s="93"/>
      <c r="J23" s="80"/>
    </row>
    <row r="24" spans="2:12" ht="16.05" customHeight="1">
      <c r="B24" s="94"/>
      <c r="C24" s="104"/>
      <c r="D24" s="122"/>
      <c r="E24" s="136"/>
      <c r="F24" s="132"/>
      <c r="G24" s="133"/>
      <c r="H24" s="134"/>
      <c r="I24" s="135"/>
      <c r="J24" s="80"/>
      <c r="L24" s="73"/>
    </row>
    <row r="25" spans="2:12" ht="16.05" customHeight="1">
      <c r="B25" s="87" t="s">
        <v>69</v>
      </c>
      <c r="C25" s="101"/>
      <c r="D25" s="121"/>
      <c r="E25" s="123"/>
      <c r="F25" s="91"/>
      <c r="G25" s="115"/>
      <c r="H25" s="114"/>
      <c r="I25" s="93"/>
      <c r="J25" s="80"/>
      <c r="K25" s="80"/>
    </row>
    <row r="26" spans="2:12" ht="16.05" customHeight="1">
      <c r="B26" s="94"/>
      <c r="C26" s="104"/>
      <c r="D26" s="122"/>
      <c r="E26" s="136"/>
      <c r="F26" s="132"/>
      <c r="G26" s="133"/>
      <c r="H26" s="134"/>
      <c r="I26" s="100"/>
      <c r="J26" s="80"/>
    </row>
    <row r="27" spans="2:12" ht="16.05" customHeight="1">
      <c r="B27" s="87" t="s">
        <v>70</v>
      </c>
      <c r="C27" s="101"/>
      <c r="D27" s="121"/>
      <c r="E27" s="123"/>
      <c r="F27" s="91"/>
      <c r="G27" s="115"/>
      <c r="H27" s="114"/>
      <c r="I27" s="93"/>
      <c r="J27" s="80"/>
      <c r="K27" s="80"/>
    </row>
    <row r="28" spans="2:12" ht="16.05" customHeight="1">
      <c r="B28" s="94"/>
      <c r="C28" s="104"/>
      <c r="D28" s="122"/>
      <c r="E28" s="136"/>
      <c r="F28" s="132"/>
      <c r="G28" s="133"/>
      <c r="H28" s="134"/>
      <c r="I28" s="100"/>
      <c r="J28" s="80"/>
    </row>
    <row r="29" spans="2:12" ht="16.05" customHeight="1">
      <c r="B29" s="125" t="s">
        <v>96</v>
      </c>
      <c r="C29" s="101"/>
      <c r="D29" s="126"/>
      <c r="E29" s="127"/>
      <c r="F29" s="91"/>
      <c r="G29" s="115"/>
      <c r="H29" s="114"/>
      <c r="I29" s="93"/>
    </row>
    <row r="30" spans="2:12" ht="16.05" customHeight="1">
      <c r="B30" s="128"/>
      <c r="C30" s="104"/>
      <c r="D30" s="129"/>
      <c r="E30" s="130"/>
      <c r="F30" s="98"/>
      <c r="G30" s="133"/>
      <c r="H30" s="142"/>
      <c r="I30" s="100"/>
    </row>
    <row r="31" spans="2:12" ht="16.05" customHeight="1">
      <c r="B31" s="87" t="s">
        <v>98</v>
      </c>
      <c r="C31" s="101"/>
      <c r="D31" s="126"/>
      <c r="E31" s="127"/>
      <c r="F31" s="91"/>
      <c r="G31" s="115"/>
      <c r="H31" s="114"/>
      <c r="I31" s="93"/>
    </row>
  </sheetData>
  <phoneticPr fontId="2"/>
  <printOptions horizontalCentered="1"/>
  <pageMargins left="0.59055118110236227" right="0.59055118110236227" top="0.94488188976377963" bottom="0.27559055118110237" header="0.74803149606299213" footer="0"/>
  <pageSetup paperSize="9" firstPageNumber="7" orientation="landscape" useFirstPageNumber="1" horizontalDpi="300" verticalDpi="300" r:id="rId1"/>
  <headerFooter alignWithMargins="0">
    <oddHeader>&amp;L（修繕内訳書）</oddHeader>
    <oddFooter>&amp;L&amp;"ＭＳ 明朝,標準"&amp;12（NO.&amp;P）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6721-C162-4219-B8C4-8D19C1F9A97A}">
  <dimension ref="A1:S31"/>
  <sheetViews>
    <sheetView showZeros="0" view="pageBreakPreview" zoomScaleNormal="85" zoomScaleSheetLayoutView="75" workbookViewId="0">
      <selection activeCell="A4" sqref="A4"/>
    </sheetView>
  </sheetViews>
  <sheetFormatPr defaultColWidth="9" defaultRowHeight="31.95" customHeight="1"/>
  <cols>
    <col min="1" max="1" width="3" style="63" customWidth="1"/>
    <col min="2" max="2" width="7.6640625" style="63" customWidth="1"/>
    <col min="3" max="3" width="37.44140625" style="66" customWidth="1"/>
    <col min="4" max="4" width="18.77734375" style="66" customWidth="1"/>
    <col min="5" max="5" width="10" style="66" customWidth="1"/>
    <col min="6" max="6" width="5" style="63" customWidth="1"/>
    <col min="7" max="7" width="16" style="69" customWidth="1"/>
    <col min="8" max="8" width="18.6640625" style="69" customWidth="1"/>
    <col min="9" max="9" width="21.21875" style="66" customWidth="1"/>
    <col min="10" max="10" width="21.109375" style="66" bestFit="1" customWidth="1"/>
    <col min="11" max="11" width="24.33203125" style="66" bestFit="1" customWidth="1"/>
    <col min="12" max="13" width="9" style="66"/>
    <col min="14" max="14" width="9.44140625" style="66" bestFit="1" customWidth="1"/>
    <col min="15" max="16384" width="9" style="66"/>
  </cols>
  <sheetData>
    <row r="1" spans="2:19" ht="31.95" customHeight="1">
      <c r="B1" s="64" t="s">
        <v>13</v>
      </c>
      <c r="C1" s="64" t="s">
        <v>22</v>
      </c>
      <c r="D1" s="52" t="s">
        <v>37</v>
      </c>
      <c r="E1" s="64" t="s">
        <v>38</v>
      </c>
      <c r="F1" s="64" t="s">
        <v>14</v>
      </c>
      <c r="G1" s="65" t="s">
        <v>15</v>
      </c>
      <c r="H1" s="65" t="s">
        <v>16</v>
      </c>
      <c r="I1" s="64" t="s">
        <v>17</v>
      </c>
      <c r="J1" s="66" t="s">
        <v>76</v>
      </c>
      <c r="K1" s="66" t="s">
        <v>77</v>
      </c>
      <c r="L1" s="66" t="s">
        <v>78</v>
      </c>
    </row>
    <row r="2" spans="2:19" ht="16.05" customHeight="1">
      <c r="B2" s="84"/>
      <c r="C2" s="84"/>
      <c r="D2" s="85"/>
      <c r="E2" s="137"/>
      <c r="F2" s="137"/>
      <c r="G2" s="138"/>
      <c r="H2" s="134">
        <f>ROUNDDOWN(SUM(H4,H6,H8,H10,H12,H14,H16,H18,H20,H22,H24,H26,H28,H30),-3)</f>
        <v>0</v>
      </c>
      <c r="I2" s="137"/>
    </row>
    <row r="3" spans="2:19" ht="16.05" customHeight="1">
      <c r="B3" s="87" t="s">
        <v>115</v>
      </c>
      <c r="C3" s="113" t="s">
        <v>114</v>
      </c>
      <c r="D3" s="89"/>
      <c r="E3" s="114"/>
      <c r="F3" s="91"/>
      <c r="G3" s="115"/>
      <c r="H3" s="114">
        <f>ROUNDDOWN(SUM(H5,H7,H9,H11,H13,H15,H17,H19,H21,H23,H25,H27,H29,H31),-3)</f>
        <v>0</v>
      </c>
      <c r="I3" s="93" t="s">
        <v>47</v>
      </c>
      <c r="N3" s="71"/>
      <c r="R3" s="71"/>
      <c r="S3" s="71"/>
    </row>
    <row r="4" spans="2:19" ht="16.05" customHeight="1">
      <c r="B4" s="94"/>
      <c r="C4" s="116"/>
      <c r="D4" s="96"/>
      <c r="E4" s="136"/>
      <c r="F4" s="132"/>
      <c r="G4" s="133"/>
      <c r="H4" s="134"/>
      <c r="I4" s="100"/>
      <c r="N4" s="71"/>
      <c r="R4" s="71"/>
      <c r="S4" s="71"/>
    </row>
    <row r="5" spans="2:19" ht="16.05" customHeight="1">
      <c r="B5" s="87" t="s">
        <v>52</v>
      </c>
      <c r="C5" s="111"/>
      <c r="D5" s="107"/>
      <c r="E5" s="103"/>
      <c r="F5" s="91"/>
      <c r="G5" s="92"/>
      <c r="H5" s="90"/>
      <c r="I5" s="93"/>
      <c r="J5" s="80"/>
      <c r="K5" s="80"/>
      <c r="N5" s="74"/>
      <c r="R5" s="71"/>
      <c r="S5" s="71"/>
    </row>
    <row r="6" spans="2:19" ht="16.05" customHeight="1">
      <c r="B6" s="94"/>
      <c r="C6" s="112"/>
      <c r="D6" s="108"/>
      <c r="E6" s="136"/>
      <c r="F6" s="132"/>
      <c r="G6" s="133"/>
      <c r="H6" s="134"/>
      <c r="I6" s="100"/>
      <c r="J6" s="80"/>
      <c r="K6" s="80"/>
      <c r="N6" s="74"/>
      <c r="R6" s="71"/>
      <c r="S6" s="71"/>
    </row>
    <row r="7" spans="2:19" ht="16.05" customHeight="1">
      <c r="B7" s="87" t="s">
        <v>53</v>
      </c>
      <c r="C7" s="101"/>
      <c r="D7" s="107"/>
      <c r="E7" s="103"/>
      <c r="F7" s="91"/>
      <c r="G7" s="92"/>
      <c r="H7" s="90"/>
      <c r="I7" s="93"/>
      <c r="J7" s="80"/>
      <c r="K7" s="80"/>
      <c r="N7" s="71"/>
      <c r="R7" s="71"/>
      <c r="S7" s="71"/>
    </row>
    <row r="8" spans="2:19" ht="16.05" customHeight="1">
      <c r="B8" s="94"/>
      <c r="C8" s="104"/>
      <c r="D8" s="108"/>
      <c r="E8" s="136"/>
      <c r="F8" s="132"/>
      <c r="G8" s="133"/>
      <c r="H8" s="134"/>
      <c r="I8" s="100"/>
      <c r="J8" s="80"/>
      <c r="K8" s="80"/>
      <c r="N8" s="71"/>
      <c r="R8" s="71"/>
      <c r="S8" s="71"/>
    </row>
    <row r="9" spans="2:19" ht="16.05" customHeight="1">
      <c r="B9" s="87" t="s">
        <v>54</v>
      </c>
      <c r="C9" s="101"/>
      <c r="D9" s="107"/>
      <c r="E9" s="103"/>
      <c r="F9" s="91"/>
      <c r="G9" s="92"/>
      <c r="H9" s="90"/>
      <c r="I9" s="93"/>
      <c r="J9" s="80"/>
      <c r="K9" s="80"/>
    </row>
    <row r="10" spans="2:19" ht="16.05" customHeight="1">
      <c r="B10" s="94"/>
      <c r="C10" s="104"/>
      <c r="D10" s="192"/>
      <c r="E10" s="106"/>
      <c r="F10" s="98"/>
      <c r="G10" s="99"/>
      <c r="H10" s="97"/>
      <c r="I10" s="100"/>
      <c r="J10" s="80"/>
      <c r="K10" s="80"/>
    </row>
    <row r="11" spans="2:19" ht="16.05" customHeight="1">
      <c r="B11" s="87"/>
      <c r="C11" s="101"/>
      <c r="D11" s="119"/>
      <c r="E11" s="103"/>
      <c r="F11" s="91"/>
      <c r="G11" s="115"/>
      <c r="H11" s="90"/>
      <c r="I11" s="93"/>
      <c r="J11" s="80"/>
      <c r="K11" s="80"/>
    </row>
    <row r="12" spans="2:19" ht="16.05" customHeight="1">
      <c r="B12" s="94"/>
      <c r="C12" s="104"/>
      <c r="D12" s="120"/>
      <c r="E12" s="106"/>
      <c r="F12" s="98"/>
      <c r="G12" s="118"/>
      <c r="H12" s="97"/>
      <c r="I12" s="100"/>
      <c r="J12" s="80"/>
      <c r="K12" s="80"/>
    </row>
    <row r="13" spans="2:19" ht="16.05" customHeight="1">
      <c r="B13" s="87"/>
      <c r="C13" s="101"/>
      <c r="D13" s="119"/>
      <c r="E13" s="103"/>
      <c r="F13" s="91"/>
      <c r="G13" s="115"/>
      <c r="H13" s="90"/>
      <c r="I13" s="93"/>
      <c r="J13" s="80"/>
      <c r="K13" s="80"/>
    </row>
    <row r="14" spans="2:19" ht="16.05" customHeight="1">
      <c r="B14" s="94"/>
      <c r="C14" s="104"/>
      <c r="D14" s="120"/>
      <c r="E14" s="106"/>
      <c r="F14" s="98"/>
      <c r="G14" s="118"/>
      <c r="H14" s="97"/>
      <c r="I14" s="100"/>
      <c r="J14" s="80"/>
      <c r="K14" s="80"/>
    </row>
    <row r="15" spans="2:19" ht="16.05" customHeight="1">
      <c r="B15" s="87"/>
      <c r="C15" s="109"/>
      <c r="D15" s="121"/>
      <c r="E15" s="103"/>
      <c r="F15" s="91"/>
      <c r="G15" s="115"/>
      <c r="H15" s="114"/>
      <c r="I15" s="93"/>
      <c r="J15" s="80"/>
      <c r="K15" s="80"/>
    </row>
    <row r="16" spans="2:19" ht="16.05" customHeight="1">
      <c r="B16" s="94"/>
      <c r="C16" s="110"/>
      <c r="D16" s="122"/>
      <c r="E16" s="131"/>
      <c r="F16" s="132"/>
      <c r="G16" s="133"/>
      <c r="H16" s="134"/>
      <c r="I16" s="135"/>
      <c r="J16" s="80"/>
    </row>
    <row r="17" spans="2:12" ht="16.05" customHeight="1">
      <c r="B17" s="87"/>
      <c r="C17" s="109"/>
      <c r="D17" s="121"/>
      <c r="E17" s="123"/>
      <c r="F17" s="91"/>
      <c r="G17" s="115"/>
      <c r="H17" s="114"/>
      <c r="I17" s="93"/>
      <c r="J17" s="80"/>
    </row>
    <row r="18" spans="2:12" ht="16.05" customHeight="1">
      <c r="B18" s="94"/>
      <c r="C18" s="104"/>
      <c r="D18" s="122"/>
      <c r="E18" s="136"/>
      <c r="F18" s="132"/>
      <c r="G18" s="133"/>
      <c r="H18" s="134"/>
      <c r="I18" s="135"/>
      <c r="J18" s="80"/>
    </row>
    <row r="19" spans="2:12" ht="16.05" customHeight="1">
      <c r="B19" s="87"/>
      <c r="C19" s="101"/>
      <c r="D19" s="121"/>
      <c r="E19" s="123"/>
      <c r="F19" s="91"/>
      <c r="G19" s="115"/>
      <c r="H19" s="114"/>
      <c r="I19" s="93"/>
      <c r="J19" s="80"/>
    </row>
    <row r="20" spans="2:12" ht="16.05" customHeight="1">
      <c r="B20" s="94"/>
      <c r="C20" s="104"/>
      <c r="D20" s="122"/>
      <c r="E20" s="124"/>
      <c r="F20" s="98"/>
      <c r="G20" s="118"/>
      <c r="H20" s="117"/>
      <c r="I20" s="100"/>
      <c r="J20" s="80"/>
      <c r="L20" s="73"/>
    </row>
    <row r="21" spans="2:12" ht="16.05" customHeight="1">
      <c r="B21" s="87"/>
      <c r="C21" s="101"/>
      <c r="D21" s="121"/>
      <c r="E21" s="123"/>
      <c r="F21" s="91"/>
      <c r="G21" s="115"/>
      <c r="H21" s="114"/>
      <c r="I21" s="93"/>
      <c r="J21" s="80"/>
    </row>
    <row r="22" spans="2:12" ht="16.05" customHeight="1">
      <c r="B22" s="94"/>
      <c r="C22" s="104"/>
      <c r="D22" s="122"/>
      <c r="E22" s="124"/>
      <c r="F22" s="98"/>
      <c r="G22" s="118"/>
      <c r="H22" s="117"/>
      <c r="I22" s="100"/>
      <c r="J22" s="80"/>
    </row>
    <row r="23" spans="2:12" ht="16.05" customHeight="1">
      <c r="B23" s="87"/>
      <c r="C23" s="101"/>
      <c r="D23" s="121"/>
      <c r="E23" s="123"/>
      <c r="F23" s="91"/>
      <c r="G23" s="115"/>
      <c r="H23" s="114"/>
      <c r="I23" s="93"/>
      <c r="J23" s="80"/>
    </row>
    <row r="24" spans="2:12" ht="16.05" customHeight="1">
      <c r="B24" s="94"/>
      <c r="C24" s="104"/>
      <c r="D24" s="122"/>
      <c r="E24" s="136"/>
      <c r="F24" s="132"/>
      <c r="G24" s="133"/>
      <c r="H24" s="134"/>
      <c r="I24" s="135"/>
      <c r="J24" s="80"/>
      <c r="L24" s="73"/>
    </row>
    <row r="25" spans="2:12" ht="16.05" customHeight="1">
      <c r="B25" s="87"/>
      <c r="C25" s="101"/>
      <c r="D25" s="121"/>
      <c r="E25" s="123"/>
      <c r="F25" s="91"/>
      <c r="G25" s="115"/>
      <c r="H25" s="114"/>
      <c r="I25" s="93"/>
      <c r="J25" s="80"/>
      <c r="K25" s="80"/>
    </row>
    <row r="26" spans="2:12" ht="16.05" customHeight="1">
      <c r="B26" s="94"/>
      <c r="C26" s="104"/>
      <c r="D26" s="122"/>
      <c r="E26" s="124"/>
      <c r="F26" s="98"/>
      <c r="G26" s="118"/>
      <c r="H26" s="117"/>
      <c r="I26" s="100"/>
      <c r="J26" s="80"/>
    </row>
    <row r="27" spans="2:12" ht="16.05" customHeight="1">
      <c r="B27" s="87"/>
      <c r="C27" s="101"/>
      <c r="D27" s="121"/>
      <c r="E27" s="123"/>
      <c r="F27" s="91"/>
      <c r="G27" s="115"/>
      <c r="H27" s="114"/>
      <c r="I27" s="93"/>
      <c r="J27" s="80"/>
      <c r="K27" s="80"/>
    </row>
    <row r="28" spans="2:12" ht="16.05" customHeight="1">
      <c r="B28" s="94"/>
      <c r="C28" s="104"/>
      <c r="D28" s="122"/>
      <c r="E28" s="124"/>
      <c r="F28" s="98"/>
      <c r="G28" s="118"/>
      <c r="H28" s="117"/>
      <c r="I28" s="100"/>
      <c r="J28" s="80"/>
    </row>
    <row r="29" spans="2:12" ht="16.05" customHeight="1">
      <c r="B29" s="125"/>
      <c r="C29" s="101"/>
      <c r="D29" s="126"/>
      <c r="E29" s="127"/>
      <c r="F29" s="91"/>
      <c r="G29" s="115"/>
      <c r="H29" s="114"/>
      <c r="I29" s="93"/>
    </row>
    <row r="30" spans="2:12" ht="16.05" customHeight="1">
      <c r="B30" s="128"/>
      <c r="C30" s="104"/>
      <c r="D30" s="129"/>
      <c r="E30" s="130"/>
      <c r="F30" s="98"/>
      <c r="G30" s="118"/>
      <c r="H30" s="117"/>
      <c r="I30" s="100"/>
    </row>
    <row r="31" spans="2:12" ht="16.05" customHeight="1">
      <c r="B31" s="87"/>
      <c r="C31" s="101"/>
      <c r="D31" s="126"/>
      <c r="E31" s="127"/>
      <c r="F31" s="91"/>
      <c r="G31" s="115"/>
      <c r="H31" s="114"/>
      <c r="I31" s="93"/>
    </row>
  </sheetData>
  <phoneticPr fontId="2"/>
  <printOptions horizontalCentered="1"/>
  <pageMargins left="0.59055118110236227" right="0.59055118110236227" top="0.94488188976377963" bottom="0.27559055118110237" header="0.74803149606299213" footer="0"/>
  <pageSetup paperSize="9" firstPageNumber="7" orientation="landscape" useFirstPageNumber="1" horizontalDpi="300" verticalDpi="300" r:id="rId1"/>
  <headerFooter alignWithMargins="0">
    <oddHeader>&amp;L（修繕内訳書）</oddHeader>
    <oddFooter>&amp;L&amp;"ＭＳ 明朝,標準"&amp;12（NO.&amp;P）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23</vt:i4>
      </vt:variant>
    </vt:vector>
  </HeadingPairs>
  <TitlesOfParts>
    <vt:vector size="37" baseType="lpstr">
      <vt:lpstr>表紙</vt:lpstr>
      <vt:lpstr>表紙_変更用</vt:lpstr>
      <vt:lpstr>総括表</vt:lpstr>
      <vt:lpstr>内訳書</vt:lpstr>
      <vt:lpstr>B-1</vt:lpstr>
      <vt:lpstr>B-3</vt:lpstr>
      <vt:lpstr>B-4</vt:lpstr>
      <vt:lpstr>B-5</vt:lpstr>
      <vt:lpstr>B-6</vt:lpstr>
      <vt:lpstr>B-7</vt:lpstr>
      <vt:lpstr>B-8</vt:lpstr>
      <vt:lpstr>B-9</vt:lpstr>
      <vt:lpstr>B-10</vt:lpstr>
      <vt:lpstr>B-11</vt:lpstr>
      <vt:lpstr>'B-1'!Print_Area</vt:lpstr>
      <vt:lpstr>'B-10'!Print_Area</vt:lpstr>
      <vt:lpstr>'B-11'!Print_Area</vt:lpstr>
      <vt:lpstr>'B-3'!Print_Area</vt:lpstr>
      <vt:lpstr>'B-4'!Print_Area</vt:lpstr>
      <vt:lpstr>'B-5'!Print_Area</vt:lpstr>
      <vt:lpstr>'B-6'!Print_Area</vt:lpstr>
      <vt:lpstr>'B-7'!Print_Area</vt:lpstr>
      <vt:lpstr>'B-8'!Print_Area</vt:lpstr>
      <vt:lpstr>'B-9'!Print_Area</vt:lpstr>
      <vt:lpstr>総括表!Print_Area</vt:lpstr>
      <vt:lpstr>内訳書!Print_Area</vt:lpstr>
      <vt:lpstr>'B-1'!Print_Titles</vt:lpstr>
      <vt:lpstr>'B-10'!Print_Titles</vt:lpstr>
      <vt:lpstr>'B-11'!Print_Titles</vt:lpstr>
      <vt:lpstr>'B-3'!Print_Titles</vt:lpstr>
      <vt:lpstr>'B-4'!Print_Titles</vt:lpstr>
      <vt:lpstr>'B-5'!Print_Titles</vt:lpstr>
      <vt:lpstr>'B-6'!Print_Titles</vt:lpstr>
      <vt:lpstr>'B-7'!Print_Titles</vt:lpstr>
      <vt:lpstr>'B-8'!Print_Titles</vt:lpstr>
      <vt:lpstr>'B-9'!Print_Titles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  雅人</dc:creator>
  <cp:lastModifiedBy>神原 晋悟</cp:lastModifiedBy>
  <cp:lastPrinted>2026-03-19T10:57:47Z</cp:lastPrinted>
  <dcterms:created xsi:type="dcterms:W3CDTF">1999-09-13T06:26:59Z</dcterms:created>
  <dcterms:modified xsi:type="dcterms:W3CDTF">2026-03-23T05:59:32Z</dcterms:modified>
</cp:coreProperties>
</file>